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6\Tablero Rendición de Cuentas 2026\"/>
    </mc:Choice>
  </mc:AlternateContent>
  <xr:revisionPtr revIDLastSave="0" documentId="13_ncr:1_{E2B9B9DE-FFCE-4EDF-B006-EA671F7EE1F1}"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 i="5" l="1"/>
  <c r="F32" i="5"/>
  <c r="F29" i="5"/>
  <c r="F27" i="5"/>
  <c r="F33" i="5"/>
  <c r="F28" i="5" l="1"/>
  <c r="F30" i="5"/>
  <c r="C7" i="6"/>
  <c r="D45" i="5"/>
  <c r="E33" i="5"/>
  <c r="R6" i="2"/>
  <c r="L11" i="6"/>
  <c r="K10" i="6"/>
  <c r="L10" i="6"/>
  <c r="L12" i="6" l="1"/>
  <c r="M10" i="6"/>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N22" i="1"/>
  <c r="N12" i="6" l="1"/>
  <c r="M12" i="6"/>
  <c r="D14" i="3"/>
  <c r="K10" i="1" s="1"/>
  <c r="D46" i="3"/>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<sst xmlns="http://schemas.openxmlformats.org/spreadsheetml/2006/main" count="248" uniqueCount="165">
  <si>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</si>
  <si>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</si>
  <si>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</si>
  <si>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</si>
  <si>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</si>
  <si>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</si>
  <si>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</si>
  <si>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</si>
  <si>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</si>
  <si>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</si>
  <si>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</si>
  <si>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</si>
  <si>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</si>
  <si>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</si>
  <si>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</si>
  <si>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</si>
  <si>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</si>
  <si>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</si>
  <si>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</si>
  <si>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</si>
  <si>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</si>
  <si>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</si>
  <si>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</si>
  <si>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</si>
  <si>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</si>
  <si>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</si>
  <si>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400: Transferencias Corrientes</t>
  </si>
  <si>
    <t>Presupuesto vigente para pago de salarios y honorarios</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</si>
  <si>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</si>
  <si>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</si>
  <si>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</si>
  <si>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</si>
  <si>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</si>
  <si>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</si>
  <si>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</si>
  <si>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</si>
  <si>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</si>
  <si>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</si>
  <si>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</si>
  <si>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</si>
  <si>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</si>
  <si>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</si>
  <si>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</si>
  <si>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</si>
  <si>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</si>
  <si>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</si>
  <si>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</si>
  <si>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</si>
  <si>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</si>
  <si>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</si>
  <si>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</si>
  <si>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</si>
  <si>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</si>
  <si>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</si>
  <si>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</si>
  <si>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</si>
  <si>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</si>
  <si>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</si>
  <si>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</si>
  <si>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</si>
  <si>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</si>
  <si>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</si>
  <si>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</si>
  <si>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</si>
  <si>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</si>
  <si>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</si>
  <si>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</si>
  <si>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</si>
  <si>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</si>
  <si>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</si>
  <si>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</si>
  <si>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</si>
  <si>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</si>
  <si>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</si>
  <si>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</si>
  <si>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</si>
  <si>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</si>
  <si>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</si>
  <si>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</si>
  <si>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</si>
  <si>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</si>
  <si>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</si>
  <si>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</si>
  <si>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</si>
  <si>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</si>
  <si>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</si>
  <si>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</si>
  <si>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</si>
  <si>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</si>
  <si>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</si>
  <si>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</si>
  <si>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</si>
  <si>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</si>
  <si>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</si>
  <si>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</si>
  <si>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</si>
  <si>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</si>
  <si>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</si>
  <si>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</si>
  <si>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</si>
  <si>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</si>
  <si>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</si>
  <si>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</si>
  <si>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</si>
  <si>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</si>
  <si>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</si>
  <si>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</si>
  <si>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</si>
  <si>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</si>
  <si>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</si>
  <si>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</si>
  <si>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</si>
  <si>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</si>
  <si>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</si>
  <si>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</si>
  <si>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</si>
  <si>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</si>
  <si>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</si>
  <si>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</si>
  <si>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</si>
  <si>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</si>
  <si>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</si>
  <si>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</si>
  <si>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</si>
  <si>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</si>
  <si>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</si>
  <si>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</si>
  <si>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</si>
  <si>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</si>
  <si>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</si>
  <si>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</si>
  <si>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</si>
  <si>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</si>
  <si>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</si>
  <si>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</si>
  <si>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</si>
  <si>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</si>
  <si>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</si>
  <si>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</si>
  <si>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</si>
  <si>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</si>
  <si>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</si>
  <si>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</si>
  <si>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</si>
  <si>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</si>
  <si>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Presupuesto vigente 2026</t>
  </si>
  <si>
    <t>Grupo 900: Asignaciones Globales</t>
  </si>
  <si>
    <t>9 Personas</t>
  </si>
  <si>
    <t>18 Personas</t>
  </si>
  <si>
    <t xml:space="preserve">                         GOBERNACIÓN DEPARTAMENTAL DE GUATEMALA</t>
  </si>
  <si>
    <t>TU GOBIERNO EN NÚMEROS</t>
  </si>
  <si>
    <t>ACTUALIZADO AL 30 DE JUNIO DE 2026</t>
  </si>
  <si>
    <t xml:space="preserve">PRINCIPALES AVANCES O LOGROS
AL 30 DE JUNIO DE 2026 </t>
  </si>
  <si>
    <t>EJECUCIÓN PRESUPUESTARIA INSTITUCIONAL AL MES DE JUNIO DE 2026</t>
  </si>
  <si>
    <t>EJECUCIÓN PRESUPUESTARIA POR GRUPO DE GASTO Y FINALIDAD AL MES DE JUNIO DE 2026</t>
  </si>
  <si>
    <t>EJECUCIÓN PRESUPUESTARIA POR GRUPO DE GASTO A JUNIO DE 2026</t>
  </si>
  <si>
    <t>AL MES DE JUNIO DE 2026</t>
  </si>
  <si>
    <t>SERVICIOS PERSONALES, TÉCNICOS Y PROFESIONALES, AL 30 DE JUNIO 2026</t>
  </si>
  <si>
    <t>6 Personas</t>
  </si>
  <si>
    <t>CARACTERÍSTICAS DEL PERSONAL QUE LABORA EN LA INSTITUCIÓN AL 30 DE JUNIO 2026</t>
  </si>
  <si>
    <t>PERSONAL QUE LABORA EN LA INSTITUCIÓN                                                                           AL MES DE JUNIO 2026</t>
  </si>
  <si>
    <t>Al mes de JUNIO de 2026</t>
  </si>
  <si>
    <t>EJECUCIÓN PRESUPUESTARIA POR PROGRAMA AL MES DE JUNIO DE 2026</t>
  </si>
  <si>
    <t>EJECUCIÓN PRESUPUESTARIA POR PROGRAMA                                                                                                                                                                       AL MES DE JUNIO DE 2026                                                                                                                                                                                                                                                                                                                                                                           (CIFRAS EN QUETZALES)</t>
  </si>
  <si>
    <t>2,268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</si>
</sst>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
      <b/>
      <sz val="18"/>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1" fillId="0" borderId="0" xfId="0" applyFont="1" applyAlignment="1">
      <alignment vertical="center"/>
    </xf>
    <xf numFmtId="0" fontId="19" fillId="4" borderId="9" xfId="0" applyFont="1" applyFill="1" applyBorder="1" applyAlignment="1">
      <alignment horizontal="right"/>
    </xf>
    <xf numFmtId="0" fontId="33" fillId="0" borderId="0" xfId="0" applyFont="1"/>
    <xf numFmtId="0" fontId="32"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6"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29"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1"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39" fillId="0" borderId="39" xfId="0" applyFont="1" applyBorder="1"/>
    <xf numFmtId="0" fontId="24" fillId="0" borderId="39" xfId="0" applyFont="1" applyBorder="1" applyAlignment="1">
      <alignment vertical="center"/>
    </xf>
    <xf numFmtId="0" fontId="24" fillId="0" borderId="39" xfId="0" applyFont="1" applyFill="1" applyBorder="1" applyAlignment="1">
      <alignment vertical="center" wrapText="1"/>
    </xf>
    <xf numFmtId="0" fontId="39" fillId="0" borderId="39" xfId="0" applyFont="1" applyBorder="1" applyAlignment="1">
      <alignment horizontal="center"/>
    </xf>
    <xf numFmtId="0" fontId="27"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5" fillId="0" borderId="28" xfId="0" applyFont="1" applyBorder="1" applyAlignment="1">
      <alignment horizontal="right" vertical="center" wrapText="1"/>
    </xf>
    <xf numFmtId="0" fontId="35"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4" fillId="0" borderId="39" xfId="0" applyFont="1" applyBorder="1" applyAlignment="1">
      <alignment vertical="center" wrapText="1"/>
    </xf>
    <xf numFmtId="0" fontId="25" fillId="0" borderId="39" xfId="0" applyFont="1" applyBorder="1" applyAlignment="1">
      <alignment vertical="center" wrapText="1"/>
    </xf>
    <xf numFmtId="2" fontId="27" fillId="0" borderId="39" xfId="0" applyNumberFormat="1" applyFont="1" applyBorder="1" applyAlignment="1">
      <alignment horizontal="center" vertical="center"/>
    </xf>
    <xf numFmtId="165" fontId="36"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3" fillId="2" borderId="45" xfId="0" applyFont="1" applyFill="1" applyBorder="1" applyAlignment="1">
      <alignment horizontal="center"/>
    </xf>
    <xf numFmtId="0" fontId="6" fillId="0" borderId="46" xfId="0" applyFont="1" applyFill="1" applyBorder="1" applyAlignment="1">
      <alignment horizontal="center" vertical="center" wrapText="1"/>
    </xf>
    <xf numFmtId="0" fontId="42"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5" fillId="0" borderId="39" xfId="0" applyNumberFormat="1" applyFont="1" applyBorder="1" applyAlignment="1">
      <alignment horizontal="center" vertical="center" wrapText="1"/>
    </xf>
    <xf numFmtId="1" fontId="35" fillId="0" borderId="39" xfId="0" applyNumberFormat="1" applyFont="1" applyBorder="1" applyAlignment="1">
      <alignment horizontal="center" vertical="center"/>
    </xf>
    <xf numFmtId="1" fontId="27" fillId="0" borderId="39" xfId="0" applyNumberFormat="1" applyFont="1" applyBorder="1" applyAlignment="1">
      <alignment horizontal="center" vertical="center"/>
    </xf>
    <xf numFmtId="0" fontId="44" fillId="0" borderId="1" xfId="0" applyFont="1" applyBorder="1" applyAlignment="1">
      <alignment horizontal="left" vertical="center" wrapText="1"/>
    </xf>
    <xf numFmtId="4" fontId="40" fillId="0" borderId="1" xfId="0" applyNumberFormat="1" applyFont="1" applyBorder="1" applyAlignment="1">
      <alignment horizontal="left" vertical="center"/>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35" fillId="0" borderId="28" xfId="0" applyFont="1" applyBorder="1" applyAlignment="1">
      <alignment horizontal="left" vertical="center" wrapText="1"/>
    </xf>
    <xf numFmtId="0" fontId="28" fillId="4" borderId="0" xfId="0" applyFont="1" applyFill="1" applyBorder="1" applyAlignment="1">
      <alignment horizontal="left" vertical="center" wrapText="1"/>
    </xf>
    <xf numFmtId="3" fontId="27" fillId="0" borderId="39" xfId="0" applyNumberFormat="1" applyFont="1" applyBorder="1" applyAlignment="1">
      <alignment horizontal="center"/>
    </xf>
    <xf numFmtId="0" fontId="16" fillId="0" borderId="4" xfId="0" applyFont="1" applyBorder="1" applyAlignment="1">
      <alignment horizontal="left" vertical="center" wrapText="1"/>
    </xf>
    <xf numFmtId="0" fontId="51"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3" fillId="0" borderId="0" xfId="0" applyFont="1" applyBorder="1" applyAlignment="1">
      <alignment horizontal="center"/>
    </xf>
    <xf numFmtId="0" fontId="36" fillId="0" borderId="0" xfId="0" applyFont="1" applyFill="1" applyBorder="1" applyAlignment="1">
      <alignment vertical="center" wrapText="1"/>
    </xf>
    <xf numFmtId="0" fontId="36" fillId="0" borderId="48" xfId="0" applyFont="1" applyFill="1" applyBorder="1" applyAlignment="1">
      <alignment vertical="center" wrapText="1"/>
    </xf>
    <xf numFmtId="0" fontId="36"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8"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8" fillId="0" borderId="0" xfId="0" applyFont="1" applyFill="1" applyBorder="1" applyAlignment="1">
      <alignment horizontal="center"/>
    </xf>
    <xf numFmtId="0" fontId="43" fillId="0" borderId="0" xfId="0" applyFont="1" applyFill="1" applyBorder="1" applyAlignment="1">
      <alignment horizontal="center"/>
    </xf>
    <xf numFmtId="3" fontId="27"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4"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2" fillId="8" borderId="1" xfId="0" applyNumberFormat="1" applyFont="1" applyFill="1" applyBorder="1" applyAlignment="1">
      <alignment horizontal="right" vertical="center"/>
    </xf>
    <xf numFmtId="164" fontId="22"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2" fillId="4" borderId="55" xfId="0" applyNumberFormat="1" applyFont="1" applyFill="1" applyBorder="1" applyAlignment="1">
      <alignment horizontal="center" vertical="center"/>
    </xf>
    <xf numFmtId="164" fontId="22" fillId="4" borderId="24" xfId="0" applyNumberFormat="1" applyFont="1" applyFill="1" applyBorder="1" applyAlignment="1">
      <alignment horizontal="center" vertical="center"/>
    </xf>
    <xf numFmtId="0" fontId="35" fillId="4" borderId="28" xfId="0" applyFont="1" applyFill="1" applyBorder="1" applyAlignment="1">
      <alignment horizontal="right" vertical="center"/>
    </xf>
    <xf numFmtId="164" fontId="35" fillId="0" borderId="1" xfId="0" applyNumberFormat="1" applyFont="1" applyBorder="1" applyAlignment="1">
      <alignment vertical="center"/>
    </xf>
    <xf numFmtId="3" fontId="35" fillId="0" borderId="28" xfId="0" applyNumberFormat="1" applyFont="1" applyBorder="1" applyAlignment="1">
      <alignment horizontal="right" vertical="center" wrapText="1"/>
    </xf>
    <xf numFmtId="0" fontId="60" fillId="0" borderId="0" xfId="0" applyFont="1"/>
    <xf numFmtId="0" fontId="30" fillId="0" borderId="0" xfId="0" applyFont="1"/>
    <xf numFmtId="0" fontId="30" fillId="0" borderId="0" xfId="0" applyFont="1" applyAlignment="1">
      <alignment horizontal="center"/>
    </xf>
    <xf numFmtId="4" fontId="62" fillId="0" borderId="0" xfId="0" applyNumberFormat="1" applyFont="1" applyAlignment="1">
      <alignment horizontal="right" vertical="top"/>
    </xf>
    <xf numFmtId="164" fontId="38" fillId="0" borderId="28" xfId="0" applyNumberFormat="1" applyFont="1" applyBorder="1" applyAlignment="1">
      <alignment horizontal="right" vertical="top"/>
    </xf>
    <xf numFmtId="167" fontId="38"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29" fillId="0" borderId="1" xfId="0" applyNumberFormat="1" applyFont="1" applyBorder="1" applyAlignment="1">
      <alignment horizontal="right" vertical="top"/>
    </xf>
    <xf numFmtId="4" fontId="64"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4" fillId="0" borderId="56" xfId="0" applyFont="1" applyBorder="1" applyAlignment="1">
      <alignment horizontal="center" vertical="center" wrapText="1"/>
    </xf>
    <xf numFmtId="164" fontId="35" fillId="0" borderId="56" xfId="0" applyNumberFormat="1" applyFont="1" applyBorder="1" applyAlignment="1">
      <alignment horizontal="center" vertical="center"/>
    </xf>
    <xf numFmtId="4" fontId="68" fillId="0" borderId="0" xfId="0" applyNumberFormat="1" applyFont="1" applyBorder="1" applyAlignment="1">
      <alignment horizontal="right" vertical="top"/>
    </xf>
    <xf numFmtId="0" fontId="69" fillId="0" borderId="39" xfId="0" applyFont="1" applyBorder="1" applyAlignment="1">
      <alignment horizont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2" fontId="27" fillId="0" borderId="0" xfId="0" applyNumberFormat="1" applyFont="1" applyBorder="1" applyAlignment="1">
      <alignment horizontal="center" vertical="center"/>
    </xf>
    <xf numFmtId="2" fontId="27"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3" fillId="2" borderId="39" xfId="0" applyFont="1" applyFill="1" applyBorder="1" applyAlignment="1">
      <alignment horizontal="center"/>
    </xf>
    <xf numFmtId="1" fontId="67" fillId="0" borderId="39" xfId="0" applyNumberFormat="1" applyFont="1" applyBorder="1" applyAlignment="1">
      <alignment horizontal="center"/>
    </xf>
    <xf numFmtId="0" fontId="48" fillId="0" borderId="0" xfId="0" applyFont="1" applyFill="1" applyAlignment="1">
      <alignment horizontal="center"/>
    </xf>
    <xf numFmtId="4" fontId="29" fillId="0" borderId="0" xfId="0" applyNumberFormat="1" applyFont="1" applyBorder="1" applyAlignment="1">
      <alignment horizontal="right" vertical="top"/>
    </xf>
    <xf numFmtId="0" fontId="74" fillId="0" borderId="28" xfId="0" applyFont="1" applyBorder="1" applyAlignment="1">
      <alignment horizontal="right" vertical="center" wrapText="1"/>
    </xf>
    <xf numFmtId="0" fontId="28"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8" fillId="2" borderId="0" xfId="0" applyFont="1" applyFill="1" applyAlignment="1">
      <alignment horizontal="center"/>
    </xf>
    <xf numFmtId="0" fontId="25"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29"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5" fillId="0" borderId="25" xfId="0" applyFont="1" applyBorder="1" applyAlignment="1">
      <alignment horizontal="left" vertical="center" wrapText="1"/>
    </xf>
    <xf numFmtId="0" fontId="74" fillId="0" borderId="25" xfId="0" applyFont="1" applyBorder="1" applyAlignment="1">
      <alignment horizontal="right" vertical="center" wrapText="1"/>
    </xf>
    <xf numFmtId="0" fontId="26" fillId="0" borderId="28" xfId="0" applyFont="1" applyBorder="1" applyAlignment="1">
      <alignment horizontal="center" vertical="center" wrapText="1"/>
    </xf>
    <xf numFmtId="3" fontId="26"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5" fillId="0" borderId="0" xfId="0" applyNumberFormat="1" applyFont="1" applyAlignment="1">
      <alignment horizontal="right" vertical="top"/>
    </xf>
    <xf numFmtId="166" fontId="38"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6"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5" fillId="0" borderId="1" xfId="1" applyNumberFormat="1" applyFont="1" applyBorder="1" applyAlignment="1">
      <alignment vertical="center"/>
    </xf>
    <xf numFmtId="166" fontId="70" fillId="0" borderId="56" xfId="0" applyNumberFormat="1" applyFont="1" applyBorder="1" applyAlignment="1">
      <alignment horizontal="center" vertical="center"/>
    </xf>
    <xf numFmtId="10" fontId="70"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29" fillId="0" borderId="1" xfId="1" applyFont="1" applyBorder="1" applyAlignment="1">
      <alignment horizontal="right" vertical="center"/>
    </xf>
    <xf numFmtId="10" fontId="29" fillId="0" borderId="1" xfId="1" applyNumberFormat="1" applyFont="1" applyBorder="1" applyAlignment="1">
      <alignment horizontal="right" vertical="center"/>
    </xf>
    <xf numFmtId="0" fontId="11" fillId="3" borderId="56" xfId="0" applyFont="1" applyFill="1" applyBorder="1" applyAlignment="1">
      <alignment horizontal="center"/>
    </xf>
    <xf numFmtId="9" fontId="28" fillId="0" borderId="56" xfId="1" applyFont="1" applyBorder="1" applyAlignment="1">
      <alignment horizontal="right" vertical="center"/>
    </xf>
    <xf numFmtId="10" fontId="28"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6" fillId="8" borderId="1" xfId="0" applyNumberFormat="1" applyFont="1" applyFill="1" applyBorder="1" applyAlignment="1">
      <alignment horizontal="right" vertical="center"/>
    </xf>
    <xf numFmtId="4" fontId="38" fillId="0" borderId="56" xfId="0" applyNumberFormat="1" applyFont="1" applyBorder="1" applyAlignment="1">
      <alignment horizontal="right" vertical="center"/>
    </xf>
    <xf numFmtId="10" fontId="22" fillId="8" borderId="1" xfId="1" applyNumberFormat="1" applyFont="1" applyFill="1" applyBorder="1" applyAlignment="1">
      <alignment horizontal="right" vertical="center"/>
    </xf>
    <xf numFmtId="0" fontId="0" fillId="4" borderId="0" xfId="0" applyFill="1" applyAlignment="1"/>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4" fillId="9" borderId="16" xfId="0" applyFont="1" applyFill="1" applyBorder="1" applyAlignment="1">
      <alignment horizontal="center" vertical="center" wrapText="1"/>
    </xf>
    <xf numFmtId="0" fontId="54"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3" fillId="4" borderId="0" xfId="0" applyFont="1" applyFill="1" applyAlignment="1">
      <alignment horizontal="center" vertic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2" fillId="8" borderId="14" xfId="0" applyFont="1" applyFill="1" applyBorder="1" applyAlignment="1">
      <alignment horizontal="center" vertical="center" wrapText="1"/>
    </xf>
    <xf numFmtId="0" fontId="52"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5" fillId="4" borderId="29" xfId="0" applyFont="1" applyFill="1" applyBorder="1" applyAlignment="1">
      <alignment horizontal="center"/>
    </xf>
    <xf numFmtId="0" fontId="55"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6" fillId="2" borderId="29" xfId="0" applyFont="1" applyFill="1" applyBorder="1" applyAlignment="1">
      <alignment horizontal="left" vertical="center" wrapText="1"/>
    </xf>
    <xf numFmtId="0" fontId="56" fillId="2" borderId="38" xfId="0" applyFont="1" applyFill="1" applyBorder="1" applyAlignment="1">
      <alignment horizontal="left" vertical="center" wrapText="1"/>
    </xf>
    <xf numFmtId="0" fontId="56" fillId="2" borderId="34" xfId="0" applyFont="1" applyFill="1" applyBorder="1" applyAlignment="1">
      <alignment horizontal="left" vertical="center" wrapText="1"/>
    </xf>
    <xf numFmtId="0" fontId="56" fillId="2" borderId="29" xfId="0" applyFont="1" applyFill="1" applyBorder="1" applyAlignment="1">
      <alignment horizontal="left" wrapText="1"/>
    </xf>
    <xf numFmtId="0" fontId="56" fillId="2" borderId="38" xfId="0" applyFont="1" applyFill="1" applyBorder="1" applyAlignment="1">
      <alignment horizontal="left" wrapText="1"/>
    </xf>
    <xf numFmtId="0" fontId="56"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6" fillId="0" borderId="37" xfId="0" applyFont="1" applyBorder="1" applyAlignment="1">
      <alignment vertical="center"/>
    </xf>
    <xf numFmtId="0" fontId="36" fillId="0" borderId="32" xfId="0" applyFont="1" applyBorder="1" applyAlignment="1">
      <alignment vertical="center"/>
    </xf>
    <xf numFmtId="0" fontId="36" fillId="0" borderId="26" xfId="0" applyFont="1" applyBorder="1" applyAlignment="1">
      <alignment vertical="center"/>
    </xf>
    <xf numFmtId="0" fontId="0" fillId="0" borderId="0" xfId="0" applyBorder="1" applyAlignment="1">
      <alignment horizontal="left"/>
    </xf>
    <xf numFmtId="0" fontId="46" fillId="2" borderId="8"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53" fillId="0" borderId="35" xfId="0" applyFont="1" applyBorder="1" applyAlignment="1">
      <alignment horizontal="center"/>
    </xf>
    <xf numFmtId="0" fontId="26" fillId="0" borderId="1" xfId="0" applyFont="1" applyBorder="1" applyAlignment="1">
      <alignment horizontal="center" vertical="center" wrapText="1"/>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0" fillId="0" borderId="0" xfId="0" applyBorder="1" applyAlignment="1">
      <alignment horizontal="center" vertical="center"/>
    </xf>
    <xf numFmtId="0" fontId="71" fillId="2" borderId="0" xfId="0" applyFont="1" applyFill="1" applyAlignment="1">
      <alignment horizontal="center" vertical="center"/>
    </xf>
    <xf numFmtId="0" fontId="26" fillId="0" borderId="0" xfId="0" applyFont="1" applyBorder="1" applyAlignment="1">
      <alignment vertical="center" wrapText="1"/>
    </xf>
    <xf numFmtId="0" fontId="46" fillId="2" borderId="20" xfId="0" applyFont="1" applyFill="1" applyBorder="1" applyAlignment="1">
      <alignment horizontal="left" vertical="center" wrapText="1"/>
    </xf>
    <xf numFmtId="0" fontId="46" fillId="2" borderId="25" xfId="0" applyFont="1" applyFill="1" applyBorder="1" applyAlignment="1">
      <alignment horizontal="left" vertical="center" wrapText="1"/>
    </xf>
    <xf numFmtId="0" fontId="46" fillId="2" borderId="21"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27"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34" fillId="2" borderId="0" xfId="0" applyFont="1" applyFill="1" applyAlignment="1">
      <alignment horizontal="center"/>
    </xf>
    <xf numFmtId="0" fontId="9" fillId="0" borderId="0" xfId="0" applyFont="1" applyAlignment="1">
      <alignment horizontal="center"/>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26" fillId="0" borderId="33" xfId="0" applyFont="1" applyBorder="1" applyAlignment="1">
      <alignment vertical="center" wrapText="1"/>
    </xf>
    <xf numFmtId="0" fontId="26" fillId="0" borderId="32" xfId="0" applyFont="1" applyBorder="1" applyAlignment="1">
      <alignment vertical="center" wrapText="1"/>
    </xf>
    <xf numFmtId="0" fontId="26" fillId="0" borderId="41" xfId="0" applyFont="1" applyBorder="1" applyAlignment="1">
      <alignment vertical="center" wrapText="1"/>
    </xf>
    <xf numFmtId="0" fontId="26" fillId="10" borderId="42" xfId="0" applyFont="1" applyFill="1" applyBorder="1" applyAlignment="1">
      <alignment vertical="center" wrapText="1"/>
    </xf>
    <xf numFmtId="0" fontId="26" fillId="10" borderId="43" xfId="0" applyFont="1" applyFill="1" applyBorder="1" applyAlignment="1">
      <alignment vertical="center" wrapText="1"/>
    </xf>
    <xf numFmtId="0" fontId="26" fillId="10" borderId="44" xfId="0" applyFont="1" applyFill="1" applyBorder="1" applyAlignment="1">
      <alignment vertical="center" wrapText="1"/>
    </xf>
    <xf numFmtId="0" fontId="26" fillId="0" borderId="17" xfId="0" applyFont="1" applyBorder="1" applyAlignment="1">
      <alignment vertical="center" wrapText="1"/>
    </xf>
    <xf numFmtId="0" fontId="26" fillId="0" borderId="40" xfId="0" applyFont="1" applyBorder="1" applyAlignment="1">
      <alignment vertical="center" wrapText="1"/>
    </xf>
    <xf numFmtId="0" fontId="26" fillId="0" borderId="18" xfId="0" applyFont="1" applyBorder="1" applyAlignment="1">
      <alignment vertical="center" wrapText="1"/>
    </xf>
    <xf numFmtId="0" fontId="26" fillId="10" borderId="33" xfId="0" applyFont="1" applyFill="1" applyBorder="1" applyAlignment="1">
      <alignment vertical="center" wrapText="1"/>
    </xf>
    <xf numFmtId="0" fontId="26" fillId="10" borderId="32" xfId="0" applyFont="1" applyFill="1" applyBorder="1" applyAlignment="1">
      <alignment vertical="center" wrapText="1"/>
    </xf>
    <xf numFmtId="0" fontId="26"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5" fillId="0" borderId="31" xfId="0" applyFont="1" applyFill="1" applyBorder="1" applyAlignment="1">
      <alignment horizontal="left" wrapText="1"/>
    </xf>
    <xf numFmtId="0" fontId="43" fillId="2" borderId="27" xfId="0" applyFont="1" applyFill="1" applyBorder="1" applyAlignment="1">
      <alignment horizontal="center"/>
    </xf>
    <xf numFmtId="0" fontId="43" fillId="2" borderId="0" xfId="0" applyFont="1" applyFill="1" applyBorder="1" applyAlignment="1">
      <alignment horizontal="center"/>
    </xf>
    <xf numFmtId="0" fontId="11" fillId="0" borderId="0" xfId="0" applyFont="1" applyAlignment="1">
      <alignment horizontal="center"/>
    </xf>
    <xf numFmtId="0" fontId="72" fillId="3" borderId="1" xfId="0" applyFont="1" applyFill="1" applyBorder="1" applyAlignment="1">
      <alignment vertical="center" wrapText="1"/>
    </xf>
    <xf numFmtId="0" fontId="72" fillId="3" borderId="37" xfId="0" applyFont="1" applyFill="1" applyBorder="1" applyAlignment="1">
      <alignment vertical="center"/>
    </xf>
    <xf numFmtId="0" fontId="72" fillId="3" borderId="32" xfId="0" applyFont="1" applyFill="1" applyBorder="1" applyAlignment="1">
      <alignment vertical="center"/>
    </xf>
    <xf numFmtId="0" fontId="72" fillId="3" borderId="26" xfId="0" applyFont="1" applyFill="1" applyBorder="1" applyAlignment="1">
      <alignment vertical="center"/>
    </xf>
    <xf numFmtId="0" fontId="0" fillId="0" borderId="0" xfId="0" applyBorder="1" applyAlignment="1">
      <alignment horizontal="center"/>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73" fillId="3" borderId="1" xfId="0" applyFont="1" applyFill="1" applyBorder="1" applyAlignment="1">
      <alignment vertical="center"/>
    </xf>
    <xf numFmtId="0" fontId="71"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5" fillId="0" borderId="25" xfId="0" applyFont="1" applyBorder="1" applyAlignment="1">
      <alignment horizontal="left" vertical="center" wrapText="1"/>
    </xf>
    <xf numFmtId="0" fontId="25" fillId="0" borderId="0" xfId="0" applyFont="1" applyBorder="1" applyAlignment="1">
      <alignment horizontal="left" vertical="center" wrapText="1"/>
    </xf>
    <xf numFmtId="0" fontId="43" fillId="2" borderId="47" xfId="0" applyFont="1" applyFill="1" applyBorder="1" applyAlignment="1">
      <alignment horizontal="center" vertical="center"/>
    </xf>
    <xf numFmtId="0" fontId="50" fillId="2" borderId="47" xfId="0" applyFont="1" applyFill="1" applyBorder="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48" fillId="2" borderId="35" xfId="0" applyFont="1" applyFill="1" applyBorder="1" applyAlignment="1">
      <alignment horizontal="center"/>
    </xf>
    <xf numFmtId="0" fontId="48" fillId="2" borderId="0" xfId="0" applyFont="1" applyFill="1" applyBorder="1" applyAlignment="1">
      <alignment horizontal="center"/>
    </xf>
    <xf numFmtId="0" fontId="48" fillId="2" borderId="0" xfId="0" applyFont="1" applyFill="1" applyAlignment="1">
      <alignment horizontal="center" wrapText="1"/>
    </xf>
    <xf numFmtId="0" fontId="48"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8" fillId="2" borderId="56" xfId="0" applyFont="1" applyFill="1" applyBorder="1" applyAlignment="1">
      <alignment horizontal="center"/>
    </xf>
    <xf numFmtId="0" fontId="48" fillId="2" borderId="56" xfId="0" applyFont="1" applyFill="1" applyBorder="1" applyAlignment="1">
      <alignment horizontal="center" wrapText="1"/>
    </xf>
    <xf numFmtId="0" fontId="46" fillId="2" borderId="36" xfId="0" applyFont="1" applyFill="1" applyBorder="1" applyAlignment="1">
      <alignment horizontal="left" vertical="center" wrapText="1"/>
    </xf>
    <xf numFmtId="0" fontId="45" fillId="0" borderId="0" xfId="0" applyFont="1" applyFill="1" applyBorder="1" applyAlignment="1">
      <alignment horizontal="left" wrapText="1"/>
    </xf>
    <xf numFmtId="0" fontId="46" fillId="2" borderId="0" xfId="0" applyFont="1" applyFill="1" applyAlignment="1">
      <alignment horizontal="left" vertical="center" wrapText="1"/>
    </xf>
    <xf numFmtId="0" fontId="61" fillId="2" borderId="0" xfId="0" applyFont="1" applyFill="1" applyAlignment="1">
      <alignment horizontal="left" vertical="center" wrapText="1"/>
    </xf>
    <xf numFmtId="0" fontId="50" fillId="2" borderId="35" xfId="0" applyFont="1" applyFill="1" applyBorder="1" applyAlignment="1">
      <alignment horizontal="center" vertical="center" wrapText="1"/>
    </xf>
    <xf numFmtId="0" fontId="77" fillId="2" borderId="0" xfId="0" applyFont="1" applyFill="1" applyAlignment="1">
      <alignment horizontal="center" vertical="center" wrapText="1"/>
    </xf>
    <xf numFmtId="0" fontId="50"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5847982</c:v>
                </c:pt>
                <c:pt idx="1">
                  <c:v>2978209.69</c:v>
                </c:pt>
                <c:pt idx="2" formatCode="0.00%">
                  <c:v>0.50927135035641358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JUNIO de 2026</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4947982</c:v>
                </c:pt>
                <c:pt idx="1">
                  <c:v>900000</c:v>
                </c:pt>
                <c:pt idx="2" formatCode="#,##0.0">
                  <c:v>5847982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2078209.69</c:v>
                </c:pt>
                <c:pt idx="1">
                  <c:v>900000</c:v>
                </c:pt>
                <c:pt idx="2" formatCode="#,##0.00">
                  <c:v>2978209.69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5716986E-FD0E-4362-949B-54880A76FF1B}"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0B7C429F-51C3-4CB9-A476-331A935DA0C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0555D37-954A-49D0-AF13-C20124C43C82}"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D8909187-B3E0-40E7-82C4-0A7BC5E45B71}"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5847982</c:v>
                </c:pt>
                <c:pt idx="1">
                  <c:v>2978209.69</c:v>
                </c:pt>
                <c:pt idx="2" formatCode="0.00%">
                  <c:v>0.50927135035641358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Q5,847,982.00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5.847982</c:v>
                </c:pt>
                <c:pt idx="1">
                  <c:v>2.9782096899999999</c:v>
                </c:pt>
                <c:pt idx="2" formatCode="&quot;Q&quot;#,##0.00">
                  <c:v>2.8697723100000001</c:v>
                </c:pt>
                <c:pt idx="3" formatCode="0.00%">
                  <c:v>0.50927135035641358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presupuestaria por finalidad </a:t>
            </a:r>
          </a:p>
          <a:p>
            <a:pPr>
              <a:defRPr/>
            </a:pPr>
            <a:r>
              <a:rPr lang="es-GT" b="1" baseline="0"/>
              <a:t>(Devengado)</a:t>
            </a:r>
          </a:p>
          <a:p>
            <a:pPr>
              <a:defRPr/>
            </a:pPr>
            <a:r>
              <a:rPr lang="es-GT" b="1" baseline="0"/>
              <a:t>Al mes de JUNIO de 2026</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2.0744646900000001</c:v>
                </c:pt>
                <c:pt idx="1">
                  <c:v>3.7450000000000001E-3</c:v>
                </c:pt>
                <c:pt idx="2">
                  <c:v>0.9</c:v>
                </c:pt>
                <c:pt idx="3">
                  <c:v>2.9782096899999999</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aseline="0"/>
              <a:t>GOBERNACIÓN DEPARTAMENTAL DE GUATEMALA</a:t>
            </a:r>
          </a:p>
          <a:p>
            <a:pPr>
              <a:defRPr/>
            </a:pPr>
            <a:r>
              <a:rPr lang="es-GT" b="1" baseline="0"/>
              <a:t>Ejecución presupuestaria por grupo de gasto </a:t>
            </a:r>
          </a:p>
          <a:p>
            <a:pPr>
              <a:defRPr/>
            </a:pPr>
            <a:r>
              <a:rPr lang="es-GT" b="1" baseline="0"/>
              <a:t>(Devengado)</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400: Transferencias Corrientes</c:v>
                </c:pt>
                <c:pt idx="4">
                  <c:v>Grupo 900: Asignaciones Globales</c:v>
                </c:pt>
                <c:pt idx="5">
                  <c:v>TOTAL</c:v>
                </c:pt>
              </c:strCache>
            </c:strRef>
          </c:cat>
          <c:val>
            <c:numRef>
              <c:f>'EJECUCIÓN GRUPO Y FINALIDAD'!$D$26:$D$31</c:f>
              <c:numCache>
                <c:formatCode>"Q"#,##0.00</c:formatCode>
                <c:ptCount val="6"/>
                <c:pt idx="0">
                  <c:v>1.2446493200000002</c:v>
                </c:pt>
                <c:pt idx="1">
                  <c:v>0.75718262000000003</c:v>
                </c:pt>
                <c:pt idx="2">
                  <c:v>7.6377749999999994E-2</c:v>
                </c:pt>
                <c:pt idx="3">
                  <c:v>0.9</c:v>
                </c:pt>
                <c:pt idx="4">
                  <c:v>0</c:v>
                </c:pt>
                <c:pt idx="5">
                  <c:v>2.9782096899999999</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JUNIO DE 2026</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2.9782096899999999</c:v>
                </c:pt>
                <c:pt idx="1">
                  <c:v>2.9782096899999999</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JUNIO de 2026</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1376000</c:v>
                </c:pt>
                <c:pt idx="1">
                  <c:v>556000</c:v>
                </c:pt>
                <c:pt idx="2">
                  <c:v>820000</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JUNIO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2749450</c:v>
                </c:pt>
                <c:pt idx="1">
                  <c:v>1244649.32</c:v>
                </c:pt>
                <c:pt idx="2">
                  <c:v>1504800.68</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JUNIO DE 2026</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18</c:v>
                </c:pt>
                <c:pt idx="1">
                  <c:v>0</c:v>
                </c:pt>
                <c:pt idx="2" formatCode="#,##0">
                  <c:v>6</c:v>
                </c:pt>
                <c:pt idx="3">
                  <c:v>0</c:v>
                </c:pt>
                <c:pt idx="4">
                  <c:v>9</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4</xdr:row>
      <xdr:rowOff>215558</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tabSelected="1" topLeftCell="A19" zoomScale="80" zoomScaleNormal="80" zoomScaleSheetLayoutView="100" workbookViewId="0">
      <selection activeCell="J33" sqref="J33"/>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1:18" ht="4.5" customHeight="1"/>
    <row r="2" spans="1:18" ht="26.25">
      <c r="B2" s="256" t="s">
        <v>12</v>
      </c>
      <c r="C2" s="256"/>
      <c r="D2" s="256"/>
      <c r="E2" s="256"/>
      <c r="F2" s="256"/>
      <c r="G2" s="256"/>
      <c r="H2" s="256"/>
      <c r="I2" s="256"/>
      <c r="J2" s="256"/>
      <c r="K2" s="256"/>
      <c r="L2" s="256"/>
      <c r="M2" s="256"/>
      <c r="N2" s="256"/>
    </row>
    <row r="3" spans="1:18" ht="24" customHeight="1">
      <c r="B3" s="257" t="s">
        <v>150</v>
      </c>
      <c r="C3" s="258"/>
      <c r="D3" s="258"/>
      <c r="E3" s="258"/>
      <c r="F3" s="258"/>
      <c r="G3" s="258"/>
      <c r="H3" s="258"/>
      <c r="I3" s="258"/>
      <c r="J3" s="258"/>
      <c r="K3" s="258"/>
      <c r="L3" s="258"/>
      <c r="M3" s="258"/>
      <c r="N3" s="258"/>
    </row>
    <row r="4" spans="1:18" ht="27" customHeight="1">
      <c r="B4" s="259" t="s">
        <v>151</v>
      </c>
      <c r="C4" s="259"/>
      <c r="D4" s="259"/>
      <c r="E4" s="259"/>
      <c r="F4" s="259"/>
      <c r="G4" s="259"/>
      <c r="H4" s="259"/>
      <c r="I4" s="259"/>
      <c r="J4" s="259"/>
      <c r="K4" s="259"/>
      <c r="L4" s="259"/>
      <c r="M4" s="259"/>
      <c r="N4" s="259"/>
    </row>
    <row r="5" spans="1:18" ht="23.25" customHeight="1">
      <c r="A5" s="234"/>
      <c r="B5" s="259" t="s">
        <v>149</v>
      </c>
      <c r="C5" s="259"/>
      <c r="D5" s="259"/>
      <c r="E5" s="259"/>
      <c r="F5" s="259"/>
      <c r="G5" s="259"/>
      <c r="H5" s="259"/>
      <c r="I5" s="259"/>
      <c r="J5" s="259"/>
      <c r="K5" s="259"/>
      <c r="L5" s="259"/>
      <c r="M5" s="259"/>
      <c r="N5" s="265" t="s">
        <v>111</v>
      </c>
    </row>
    <row r="6" spans="1:18" ht="6.75" customHeight="1" thickBot="1">
      <c r="B6" s="2"/>
      <c r="C6" s="2"/>
      <c r="D6" s="2"/>
      <c r="E6" s="2"/>
      <c r="F6" s="2"/>
      <c r="G6" s="2"/>
      <c r="H6" s="2"/>
      <c r="I6" s="4"/>
      <c r="J6" s="4"/>
      <c r="K6" s="4"/>
      <c r="L6" s="4"/>
      <c r="M6" s="4"/>
      <c r="N6" s="266"/>
    </row>
    <row r="7" spans="1:18" ht="33.75" customHeight="1" thickBot="1">
      <c r="B7" s="262" t="s">
        <v>0</v>
      </c>
      <c r="C7" s="263"/>
      <c r="D7" s="21"/>
      <c r="E7" s="262" t="s">
        <v>57</v>
      </c>
      <c r="F7" s="263"/>
      <c r="G7" s="264" t="s">
        <v>10</v>
      </c>
      <c r="H7" s="263"/>
      <c r="I7" s="22"/>
      <c r="J7" s="260" t="s">
        <v>11</v>
      </c>
      <c r="K7" s="261"/>
      <c r="L7" s="22"/>
      <c r="M7" s="260" t="s">
        <v>1</v>
      </c>
      <c r="N7" s="261"/>
    </row>
    <row r="8" spans="1:18" ht="29.25" customHeight="1">
      <c r="B8" s="273" t="s">
        <v>109</v>
      </c>
      <c r="C8" s="271" t="s">
        <v>110</v>
      </c>
      <c r="D8" s="21"/>
      <c r="E8" s="269" t="s">
        <v>145</v>
      </c>
      <c r="F8" s="267">
        <f>'GESTIÓN DEL PRESUPUESTO'!D10</f>
        <v>5847982</v>
      </c>
      <c r="G8" s="157" t="s">
        <v>24</v>
      </c>
      <c r="H8" s="159">
        <f>'EJECUCIÓN GRUPO Y FINALIDAD'!D10</f>
        <v>1244649.32</v>
      </c>
      <c r="I8" s="114"/>
      <c r="J8" s="248" t="s">
        <v>18</v>
      </c>
      <c r="K8" s="250">
        <f>+'PRESUPUESTO POR REGIÓN'!D13</f>
        <v>2978209.69</v>
      </c>
      <c r="L8" s="22"/>
      <c r="M8" s="246" t="s">
        <v>27</v>
      </c>
      <c r="N8" s="245">
        <f>+'SERVICIOS PERSONALES TEC Y PROF'!D9</f>
        <v>4125450</v>
      </c>
      <c r="P8" s="3"/>
      <c r="Q8" s="5"/>
    </row>
    <row r="9" spans="1:18" ht="29.25" customHeight="1">
      <c r="B9" s="274"/>
      <c r="C9" s="272"/>
      <c r="D9" s="21"/>
      <c r="E9" s="269"/>
      <c r="F9" s="267"/>
      <c r="G9" s="112" t="s">
        <v>29</v>
      </c>
      <c r="H9" s="159">
        <f>'EJECUCIÓN GRUPO Y FINALIDAD'!D11</f>
        <v>757182.62</v>
      </c>
      <c r="I9" s="114"/>
      <c r="J9" s="249"/>
      <c r="K9" s="251"/>
      <c r="L9" s="22"/>
      <c r="M9" s="246"/>
      <c r="N9" s="245"/>
      <c r="P9" s="3"/>
      <c r="Q9" s="5"/>
    </row>
    <row r="10" spans="1:18" ht="29.25" customHeight="1">
      <c r="B10" s="274"/>
      <c r="C10" s="272"/>
      <c r="D10" s="21"/>
      <c r="E10" s="269"/>
      <c r="F10" s="267"/>
      <c r="G10" s="112" t="s">
        <v>25</v>
      </c>
      <c r="H10" s="159">
        <f>'EJECUCIÓN GRUPO Y FINALIDAD'!D12</f>
        <v>76377.75</v>
      </c>
      <c r="I10" s="114"/>
      <c r="J10" s="252" t="s">
        <v>34</v>
      </c>
      <c r="K10" s="254">
        <f>'PRESUPUESTO POR REGIÓN'!D14</f>
        <v>2978209.69</v>
      </c>
      <c r="L10" s="22"/>
      <c r="M10" s="246"/>
      <c r="N10" s="245"/>
      <c r="P10" s="3"/>
      <c r="Q10" s="5"/>
    </row>
    <row r="11" spans="1:18" ht="32.25" customHeight="1" thickBot="1">
      <c r="B11" s="274"/>
      <c r="C11" s="272"/>
      <c r="D11" s="21"/>
      <c r="E11" s="270"/>
      <c r="F11" s="268"/>
      <c r="G11" s="28" t="s">
        <v>26</v>
      </c>
      <c r="H11" s="159">
        <f>'EJECUCIÓN GRUPO Y FINALIDAD'!D13</f>
        <v>900000</v>
      </c>
      <c r="I11" s="114"/>
      <c r="J11" s="253"/>
      <c r="K11" s="255"/>
      <c r="L11" s="22"/>
      <c r="M11" s="246"/>
      <c r="N11" s="245"/>
    </row>
    <row r="12" spans="1:18" ht="29.25" customHeight="1">
      <c r="B12" s="274" t="s">
        <v>112</v>
      </c>
      <c r="C12" s="277" t="s">
        <v>113</v>
      </c>
      <c r="D12" s="21"/>
      <c r="E12" s="276" t="s">
        <v>4</v>
      </c>
      <c r="F12" s="275">
        <f>'GESTIÓN DEL PRESUPUESTO'!E10</f>
        <v>2978209.69</v>
      </c>
      <c r="G12" s="28" t="s">
        <v>146</v>
      </c>
      <c r="H12" s="159">
        <f>'EJECUCIÓN GRUPO Y FINALIDAD'!D14</f>
        <v>0</v>
      </c>
      <c r="I12" s="114"/>
      <c r="J12" s="215"/>
      <c r="K12" s="216"/>
      <c r="L12" s="22"/>
      <c r="M12" s="246" t="s">
        <v>8</v>
      </c>
      <c r="N12" s="245">
        <f>+'SERVICIOS PERSONALES TEC Y PROF'!D10</f>
        <v>1800649.32</v>
      </c>
      <c r="Q12" s="235"/>
      <c r="R12" s="236"/>
    </row>
    <row r="13" spans="1:18" ht="29.25" customHeight="1">
      <c r="B13" s="274"/>
      <c r="C13" s="277"/>
      <c r="D13" s="21"/>
      <c r="E13" s="269"/>
      <c r="F13" s="267"/>
      <c r="G13" s="213" t="s">
        <v>33</v>
      </c>
      <c r="H13" s="159">
        <f>'EJECUCIÓN GRUPO Y FINALIDAD'!D15</f>
        <v>2978209.69</v>
      </c>
      <c r="I13" s="114"/>
      <c r="J13" s="215"/>
      <c r="K13" s="216"/>
      <c r="L13" s="22"/>
      <c r="M13" s="246"/>
      <c r="N13" s="245"/>
      <c r="Q13" s="235"/>
      <c r="R13" s="236"/>
    </row>
    <row r="14" spans="1:18" ht="29.25" customHeight="1">
      <c r="B14" s="274"/>
      <c r="C14" s="277"/>
      <c r="D14" s="21"/>
      <c r="E14" s="269"/>
      <c r="F14" s="267"/>
      <c r="G14" s="302"/>
      <c r="H14" s="303"/>
      <c r="I14" s="114"/>
      <c r="J14" s="215"/>
      <c r="K14" s="216"/>
      <c r="L14" s="22"/>
      <c r="M14" s="246"/>
      <c r="N14" s="245"/>
      <c r="Q14" s="235"/>
      <c r="R14" s="236"/>
    </row>
    <row r="15" spans="1:18" ht="29.25" customHeight="1">
      <c r="B15" s="274"/>
      <c r="C15" s="277"/>
      <c r="D15" s="21"/>
      <c r="E15" s="270"/>
      <c r="F15" s="268"/>
      <c r="G15" s="304"/>
      <c r="H15" s="305"/>
      <c r="I15" s="114"/>
      <c r="J15" s="215"/>
      <c r="K15" s="216"/>
      <c r="L15" s="22"/>
      <c r="M15" s="246"/>
      <c r="N15" s="245"/>
      <c r="Q15" s="235"/>
      <c r="R15" s="237"/>
    </row>
    <row r="16" spans="1:18" ht="29.25" customHeight="1" thickBot="1">
      <c r="B16" s="274" t="s">
        <v>114</v>
      </c>
      <c r="C16" s="291" t="s">
        <v>115</v>
      </c>
      <c r="D16" s="21"/>
      <c r="E16" s="276" t="s">
        <v>6</v>
      </c>
      <c r="F16" s="289">
        <f>'GESTIÓN DEL PRESUPUESTO'!F10</f>
        <v>0.50927135035641358</v>
      </c>
      <c r="G16" s="306"/>
      <c r="H16" s="307"/>
      <c r="I16" s="114"/>
      <c r="J16" s="215"/>
      <c r="K16" s="216"/>
      <c r="L16" s="22"/>
      <c r="M16" s="246" t="s">
        <v>9</v>
      </c>
      <c r="N16" s="247">
        <f>+N12/N8</f>
        <v>0.43647343198923755</v>
      </c>
    </row>
    <row r="17" spans="2:17" ht="31.5" customHeight="1">
      <c r="B17" s="274"/>
      <c r="C17" s="291"/>
      <c r="D17" s="21"/>
      <c r="E17" s="270"/>
      <c r="F17" s="290"/>
      <c r="G17" s="283" t="s">
        <v>13</v>
      </c>
      <c r="H17" s="284"/>
      <c r="I17" s="114"/>
      <c r="J17" s="215"/>
      <c r="K17" s="216"/>
      <c r="L17" s="22"/>
      <c r="M17" s="246"/>
      <c r="N17" s="247"/>
    </row>
    <row r="18" spans="2:17" ht="33" customHeight="1">
      <c r="B18" s="21"/>
      <c r="C18" s="21"/>
      <c r="D18" s="21"/>
      <c r="E18" s="23"/>
      <c r="F18" s="24"/>
      <c r="G18" s="30" t="s">
        <v>121</v>
      </c>
      <c r="H18" s="158">
        <f>+'EJECUCIÓN GRUPO Y FINALIDAD'!L10</f>
        <v>2074464.69</v>
      </c>
      <c r="I18" s="114"/>
      <c r="J18" s="215"/>
      <c r="K18" s="216"/>
      <c r="L18" s="22"/>
      <c r="M18" s="29"/>
      <c r="N18" s="55"/>
    </row>
    <row r="19" spans="2:17" ht="45.75" customHeight="1">
      <c r="B19" s="21"/>
      <c r="C19" s="21"/>
      <c r="D19" s="21"/>
      <c r="E19" s="26"/>
      <c r="F19" s="25"/>
      <c r="G19" s="112" t="s">
        <v>122</v>
      </c>
      <c r="H19" s="158">
        <f>+'EJECUCIÓN GRUPO Y FINALIDAD'!L11</f>
        <v>3745</v>
      </c>
      <c r="I19" s="114"/>
      <c r="J19" s="215"/>
      <c r="K19" s="216"/>
      <c r="L19" s="22"/>
      <c r="M19" s="112" t="s">
        <v>17</v>
      </c>
      <c r="N19" s="121" t="str">
        <f>+'SERVICIOS PERSONALES TEC Y PROF'!D13</f>
        <v>18 Personas</v>
      </c>
      <c r="O19" s="176"/>
      <c r="P19" s="176"/>
      <c r="Q19" s="176"/>
    </row>
    <row r="20" spans="2:17" ht="49.5" customHeight="1">
      <c r="B20" s="21"/>
      <c r="C20" s="21"/>
      <c r="D20" s="21"/>
      <c r="E20" s="26"/>
      <c r="F20" s="25"/>
      <c r="G20" s="30" t="s">
        <v>123</v>
      </c>
      <c r="H20" s="158">
        <f>+'EJECUCIÓN GRUPO Y FINALIDAD'!L12</f>
        <v>900000</v>
      </c>
      <c r="I20" s="114"/>
      <c r="J20" s="115"/>
      <c r="K20" s="116"/>
      <c r="L20" s="22"/>
      <c r="M20" s="112" t="s">
        <v>16</v>
      </c>
      <c r="N20" s="123" t="str">
        <f>+'SERVICIOS PERSONALES TEC Y PROF'!D14</f>
        <v>0 Personas                                                          0 Personas                                                0 Personas</v>
      </c>
    </row>
    <row r="21" spans="2:17" ht="35.25" customHeight="1">
      <c r="B21" s="21"/>
      <c r="C21" s="21"/>
      <c r="D21" s="21"/>
      <c r="E21" s="285"/>
      <c r="F21" s="286"/>
      <c r="G21" s="213" t="s">
        <v>33</v>
      </c>
      <c r="H21" s="159">
        <f>'EJECUCIÓN GRUPO Y FINALIDAD'!L13</f>
        <v>2978209.69</v>
      </c>
      <c r="I21" s="114"/>
      <c r="J21" s="115"/>
      <c r="K21" s="116"/>
      <c r="L21" s="22"/>
      <c r="M21" s="30" t="s">
        <v>15</v>
      </c>
      <c r="N21" s="121" t="str">
        <f>'SERVICIOS PERSONALES TEC Y PROF'!D15</f>
        <v>6 Personas</v>
      </c>
    </row>
    <row r="22" spans="2:17" ht="33.75" customHeight="1" thickBot="1">
      <c r="B22" s="21"/>
      <c r="C22" s="21"/>
      <c r="D22" s="21"/>
      <c r="E22" s="287"/>
      <c r="F22" s="288"/>
      <c r="G22" s="154"/>
      <c r="H22" s="154"/>
      <c r="I22" s="114"/>
      <c r="J22" s="117"/>
      <c r="K22" s="118"/>
      <c r="L22" s="22"/>
      <c r="M22" s="31" t="s">
        <v>14</v>
      </c>
      <c r="N22" s="122" t="str">
        <f>+'SERVICIOS PERSONALES TEC Y PROF'!D16</f>
        <v>9 Personas</v>
      </c>
    </row>
    <row r="23" spans="2:17" ht="23.25" customHeight="1" thickBot="1">
      <c r="B23" s="21"/>
      <c r="C23" s="21"/>
      <c r="D23" s="21"/>
      <c r="E23" s="21"/>
      <c r="F23" s="21"/>
      <c r="G23" s="154"/>
      <c r="H23" s="154"/>
      <c r="I23" s="114"/>
      <c r="J23" s="114"/>
      <c r="K23" s="120"/>
      <c r="L23" s="22"/>
      <c r="M23" s="119" t="s">
        <v>34</v>
      </c>
      <c r="N23" s="126">
        <f>'SERVICIOS PERSONALES TEC Y PROF'!D17</f>
        <v>33</v>
      </c>
    </row>
    <row r="24" spans="2:17" ht="23.25" customHeight="1">
      <c r="B24" s="21"/>
      <c r="C24" s="21"/>
      <c r="D24" s="21"/>
      <c r="E24" s="21"/>
      <c r="F24" s="21"/>
      <c r="G24" s="154"/>
      <c r="H24" s="154"/>
      <c r="I24" s="22"/>
      <c r="J24" s="22"/>
      <c r="K24" s="27"/>
      <c r="L24" s="22"/>
      <c r="M24" s="22"/>
      <c r="N24" s="22"/>
    </row>
    <row r="25" spans="2:17" ht="23.25" customHeight="1" thickBot="1">
      <c r="B25" s="21"/>
      <c r="C25" s="21"/>
      <c r="D25" s="21"/>
      <c r="E25" s="21"/>
      <c r="F25" s="21"/>
      <c r="G25" s="140"/>
      <c r="H25" s="154"/>
      <c r="I25" s="22"/>
      <c r="J25" s="22"/>
      <c r="K25" s="27"/>
      <c r="L25" s="22"/>
      <c r="M25" s="22"/>
      <c r="N25" s="22"/>
    </row>
    <row r="26" spans="2:17" ht="35.25" customHeight="1" thickBot="1">
      <c r="B26" s="294" t="s">
        <v>85</v>
      </c>
      <c r="C26" s="295"/>
      <c r="D26" s="292" t="s">
        <v>3</v>
      </c>
      <c r="E26" s="293"/>
      <c r="F26" s="155" t="s">
        <v>2</v>
      </c>
      <c r="G26" s="155" t="s">
        <v>81</v>
      </c>
      <c r="H26" s="156" t="s">
        <v>5</v>
      </c>
      <c r="I26" s="22"/>
      <c r="J26" s="238" t="s">
        <v>152</v>
      </c>
      <c r="K26" s="239"/>
      <c r="L26" s="239"/>
      <c r="M26" s="240"/>
      <c r="N26" s="241"/>
    </row>
    <row r="27" spans="2:17" ht="63.75" customHeight="1">
      <c r="B27" s="296" t="s">
        <v>28</v>
      </c>
      <c r="C27" s="124" t="s">
        <v>139</v>
      </c>
      <c r="D27" s="300" t="s">
        <v>137</v>
      </c>
      <c r="E27" s="301"/>
      <c r="F27" s="162">
        <f>'PROGRAMAS PRESUPUESTARIOS '!D10</f>
        <v>4947982</v>
      </c>
      <c r="G27" s="162">
        <f>'PROGRAMAS PRESUPUESTARIOS '!E10</f>
        <v>2078209.69</v>
      </c>
      <c r="H27" s="160">
        <f t="shared" ref="H27:H29" si="0">+G27/F27</f>
        <v>0.42001157037353815</v>
      </c>
      <c r="I27" s="22"/>
      <c r="J27" s="242" t="s">
        <v>164</v>
      </c>
      <c r="K27" s="243"/>
      <c r="L27" s="243"/>
      <c r="M27" s="243"/>
      <c r="N27" s="244"/>
    </row>
    <row r="28" spans="2:17" ht="90.75" customHeight="1" thickBot="1">
      <c r="B28" s="297"/>
      <c r="C28" s="125" t="s">
        <v>22</v>
      </c>
      <c r="D28" s="298" t="s">
        <v>138</v>
      </c>
      <c r="E28" s="299"/>
      <c r="F28" s="163">
        <f>'PROGRAMAS PRESUPUESTARIOS '!D11</f>
        <v>900000</v>
      </c>
      <c r="G28" s="163">
        <f>'PROGRAMAS PRESUPUESTARIOS '!E11</f>
        <v>900000</v>
      </c>
      <c r="H28" s="161">
        <f t="shared" si="0"/>
        <v>1</v>
      </c>
      <c r="I28" s="22"/>
      <c r="J28" s="278"/>
      <c r="K28" s="279"/>
      <c r="L28" s="279"/>
      <c r="M28" s="279"/>
      <c r="N28" s="280"/>
    </row>
    <row r="29" spans="2:17" s="4" customFormat="1" ht="18.75" thickBot="1">
      <c r="B29" s="281" t="s">
        <v>20</v>
      </c>
      <c r="C29" s="282"/>
      <c r="D29" s="282"/>
      <c r="E29" s="282"/>
      <c r="F29" s="151">
        <f>SUM(F27:F28)</f>
        <v>5847982</v>
      </c>
      <c r="G29" s="152">
        <f>SUM(G27:G28)</f>
        <v>2978209.69</v>
      </c>
      <c r="H29" s="153">
        <f t="shared" si="0"/>
        <v>0.50927135035641358</v>
      </c>
      <c r="J29" s="6"/>
    </row>
    <row r="30" spans="2:17">
      <c r="G30" s="19"/>
    </row>
    <row r="33" spans="5:6">
      <c r="E33" s="44"/>
    </row>
    <row r="34" spans="5:6">
      <c r="F34" s="44"/>
    </row>
    <row r="53" spans="5:5">
      <c r="E53"/>
    </row>
  </sheetData>
  <mergeCells count="46">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 ref="F8:F11"/>
    <mergeCell ref="E8:E11"/>
    <mergeCell ref="C8:C11"/>
    <mergeCell ref="B8:B11"/>
    <mergeCell ref="F12:F15"/>
    <mergeCell ref="B12:B15"/>
    <mergeCell ref="E12:E15"/>
    <mergeCell ref="C12:C15"/>
    <mergeCell ref="B2:N2"/>
    <mergeCell ref="B3:N3"/>
    <mergeCell ref="B4:N4"/>
    <mergeCell ref="J7:K7"/>
    <mergeCell ref="M7:N7"/>
    <mergeCell ref="E7:F7"/>
    <mergeCell ref="B7:C7"/>
    <mergeCell ref="G7:H7"/>
    <mergeCell ref="N5:N6"/>
    <mergeCell ref="B5:M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W19" sqref="W19"/>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4" t="s">
        <v>108</v>
      </c>
      <c r="D2" s="324"/>
      <c r="E2" s="324"/>
      <c r="F2" s="324"/>
      <c r="G2" s="324"/>
      <c r="I2" s="322" t="s">
        <v>116</v>
      </c>
      <c r="J2" s="322"/>
      <c r="K2" s="322"/>
      <c r="L2" s="322"/>
      <c r="M2" s="322"/>
      <c r="N2" s="322"/>
      <c r="O2" s="322"/>
      <c r="P2" s="322"/>
      <c r="Q2" s="191"/>
    </row>
    <row r="3" spans="3:21" ht="18.75">
      <c r="C3" s="324" t="s">
        <v>153</v>
      </c>
      <c r="D3" s="324"/>
      <c r="E3" s="324"/>
      <c r="F3" s="324"/>
      <c r="G3" s="324"/>
    </row>
    <row r="4" spans="3:21" ht="18.75">
      <c r="C4" s="325" t="s">
        <v>132</v>
      </c>
      <c r="D4" s="325"/>
      <c r="E4" s="325"/>
      <c r="F4" s="325"/>
      <c r="G4" s="325"/>
    </row>
    <row r="5" spans="3:21" ht="15.75" thickBot="1"/>
    <row r="6" spans="3:21" ht="18.75">
      <c r="C6" s="32"/>
      <c r="D6" s="33"/>
      <c r="E6" s="33"/>
      <c r="F6" s="33"/>
      <c r="G6" s="34"/>
      <c r="R6" s="327" t="str">
        <f>C3</f>
        <v>EJECUCIÓN PRESUPUESTARIA INSTITUCIONAL AL MES DE JUNIO DE 2026</v>
      </c>
      <c r="S6" s="327"/>
      <c r="T6" s="327"/>
      <c r="U6" s="327"/>
    </row>
    <row r="7" spans="3:21" ht="15.75" thickBot="1">
      <c r="C7" s="35"/>
      <c r="D7" s="1"/>
      <c r="E7" s="1"/>
      <c r="F7" s="1"/>
      <c r="G7" s="36"/>
      <c r="R7" s="313" t="s">
        <v>140</v>
      </c>
      <c r="S7" s="313"/>
      <c r="T7" s="313"/>
      <c r="U7" s="313"/>
    </row>
    <row r="8" spans="3:21" ht="19.5" thickBot="1">
      <c r="C8" s="35"/>
      <c r="D8" s="311" t="s">
        <v>108</v>
      </c>
      <c r="E8" s="311"/>
      <c r="F8" s="311"/>
      <c r="G8" s="36"/>
      <c r="J8" s="312"/>
      <c r="K8" s="312"/>
      <c r="L8" s="312"/>
      <c r="M8" s="312"/>
      <c r="N8" s="312"/>
      <c r="O8" s="312"/>
      <c r="P8" s="312"/>
      <c r="Q8" s="312"/>
      <c r="R8" s="142" t="s">
        <v>82</v>
      </c>
      <c r="S8" s="142" t="s">
        <v>83</v>
      </c>
      <c r="T8" s="142" t="s">
        <v>99</v>
      </c>
      <c r="U8" s="142" t="s">
        <v>84</v>
      </c>
    </row>
    <row r="9" spans="3:21" ht="36.75" thickBot="1">
      <c r="C9" s="35"/>
      <c r="D9" s="41" t="s">
        <v>32</v>
      </c>
      <c r="E9" s="41" t="s">
        <v>31</v>
      </c>
      <c r="F9" s="42" t="s">
        <v>30</v>
      </c>
      <c r="G9" s="36"/>
      <c r="J9" s="328"/>
      <c r="K9" s="328"/>
      <c r="L9" s="328"/>
      <c r="M9" s="328"/>
      <c r="N9" s="328"/>
      <c r="O9" s="328"/>
      <c r="P9" s="328"/>
      <c r="Q9" s="328"/>
      <c r="R9" s="177">
        <f>+D10/1000000</f>
        <v>5.847982</v>
      </c>
      <c r="S9" s="177">
        <f>+E10/1000000</f>
        <v>2.9782096899999999</v>
      </c>
      <c r="T9" s="228">
        <f>(D10-E10)/(1000000)</f>
        <v>2.8697723100000001</v>
      </c>
      <c r="U9" s="212">
        <f>F10</f>
        <v>0.50927135035641358</v>
      </c>
    </row>
    <row r="10" spans="3:21" ht="27" customHeight="1" thickBot="1">
      <c r="C10" s="35"/>
      <c r="D10" s="179">
        <v>5847982</v>
      </c>
      <c r="E10" s="179">
        <v>2978209.69</v>
      </c>
      <c r="F10" s="178">
        <f>E10/D10</f>
        <v>0.50927135035641358</v>
      </c>
      <c r="G10" s="36"/>
    </row>
    <row r="11" spans="3:21">
      <c r="C11" s="35"/>
      <c r="D11" s="37"/>
      <c r="E11" s="37"/>
      <c r="F11" s="37"/>
      <c r="G11" s="36"/>
    </row>
    <row r="12" spans="3:21">
      <c r="C12" s="35"/>
      <c r="D12" s="37"/>
      <c r="E12" s="37"/>
      <c r="F12" s="37"/>
      <c r="G12" s="36"/>
    </row>
    <row r="13" spans="3:21">
      <c r="C13" s="35"/>
      <c r="D13" s="37"/>
      <c r="E13" s="37"/>
      <c r="F13" s="37"/>
      <c r="G13" s="36"/>
    </row>
    <row r="14" spans="3:21">
      <c r="C14" s="35"/>
      <c r="D14" s="37"/>
      <c r="E14" s="37"/>
      <c r="F14" s="37"/>
      <c r="G14" s="36"/>
    </row>
    <row r="15" spans="3:21">
      <c r="C15" s="35"/>
      <c r="D15" s="37"/>
      <c r="E15" s="37"/>
      <c r="F15" s="37"/>
      <c r="G15" s="36"/>
    </row>
    <row r="16" spans="3:21">
      <c r="C16" s="35"/>
      <c r="D16" s="37"/>
      <c r="E16" s="37"/>
      <c r="F16" s="37"/>
      <c r="G16" s="36"/>
    </row>
    <row r="17" spans="3:7">
      <c r="C17" s="35"/>
      <c r="D17" s="37"/>
      <c r="E17" s="37"/>
      <c r="F17" s="37"/>
      <c r="G17" s="36"/>
    </row>
    <row r="18" spans="3:7">
      <c r="C18" s="35"/>
      <c r="D18" s="37"/>
      <c r="E18" s="37"/>
      <c r="F18" s="37"/>
      <c r="G18" s="36"/>
    </row>
    <row r="19" spans="3:7">
      <c r="C19" s="35"/>
      <c r="D19" s="37"/>
      <c r="E19" s="37"/>
      <c r="F19" s="37"/>
      <c r="G19" s="36"/>
    </row>
    <row r="20" spans="3:7">
      <c r="C20" s="35"/>
      <c r="D20" s="37"/>
      <c r="E20" s="37"/>
      <c r="F20" s="37"/>
      <c r="G20" s="36"/>
    </row>
    <row r="21" spans="3:7">
      <c r="C21" s="35"/>
      <c r="D21" s="37"/>
      <c r="E21" s="37"/>
      <c r="F21" s="37"/>
      <c r="G21" s="36"/>
    </row>
    <row r="22" spans="3:7">
      <c r="C22" s="35"/>
      <c r="D22" s="37"/>
      <c r="E22" s="37"/>
      <c r="F22" s="37"/>
      <c r="G22" s="36"/>
    </row>
    <row r="23" spans="3:7">
      <c r="C23" s="35"/>
      <c r="D23" s="37"/>
      <c r="E23" s="37"/>
      <c r="F23" s="37"/>
      <c r="G23" s="36"/>
    </row>
    <row r="24" spans="3:7">
      <c r="C24" s="35"/>
      <c r="D24" s="37"/>
      <c r="E24" s="37"/>
      <c r="F24" s="37"/>
      <c r="G24" s="36"/>
    </row>
    <row r="25" spans="3:7">
      <c r="C25" s="35"/>
      <c r="D25" s="37"/>
      <c r="E25" s="37"/>
      <c r="F25" s="37"/>
      <c r="G25" s="36"/>
    </row>
    <row r="26" spans="3:7">
      <c r="C26" s="35"/>
      <c r="D26" s="37"/>
      <c r="E26" s="37"/>
      <c r="F26" s="37"/>
      <c r="G26" s="36"/>
    </row>
    <row r="27" spans="3:7">
      <c r="C27" s="35"/>
      <c r="D27" s="37"/>
      <c r="E27" s="37"/>
      <c r="F27" s="37"/>
      <c r="G27" s="36"/>
    </row>
    <row r="28" spans="3:7">
      <c r="C28" s="35"/>
      <c r="D28" s="37"/>
      <c r="E28" s="37"/>
      <c r="F28" s="37"/>
      <c r="G28" s="36"/>
    </row>
    <row r="29" spans="3:7">
      <c r="C29" s="35"/>
      <c r="D29" s="37"/>
      <c r="E29" s="37"/>
      <c r="F29" s="37"/>
      <c r="G29" s="36"/>
    </row>
    <row r="30" spans="3:7">
      <c r="C30" s="35"/>
      <c r="D30" s="37"/>
      <c r="E30" s="37"/>
      <c r="F30" s="37"/>
      <c r="G30" s="36"/>
    </row>
    <row r="31" spans="3:7">
      <c r="C31" s="35"/>
      <c r="D31" s="37"/>
      <c r="E31" s="37"/>
      <c r="F31" s="37"/>
      <c r="G31" s="36"/>
    </row>
    <row r="32" spans="3:7" ht="15.75" thickBot="1">
      <c r="C32" s="38"/>
      <c r="D32" s="39"/>
      <c r="E32" s="39"/>
      <c r="F32" s="39"/>
      <c r="G32" s="40"/>
    </row>
    <row r="33" spans="3:22">
      <c r="C33" s="323" t="s">
        <v>100</v>
      </c>
      <c r="D33" s="323"/>
      <c r="E33" s="323"/>
      <c r="F33" s="323"/>
      <c r="G33" s="323"/>
    </row>
    <row r="34" spans="3:22" ht="19.5" thickBot="1">
      <c r="C34" s="320" t="s">
        <v>58</v>
      </c>
      <c r="D34" s="320"/>
    </row>
    <row r="35" spans="3:22" ht="139.5" customHeight="1" thickBot="1">
      <c r="C35" s="314" t="s">
        <v>95</v>
      </c>
      <c r="D35" s="315"/>
      <c r="E35" s="315"/>
      <c r="F35" s="315"/>
      <c r="G35" s="316"/>
      <c r="K35" s="57"/>
      <c r="L35" s="57"/>
      <c r="M35" s="57"/>
      <c r="N35" s="57"/>
      <c r="O35" s="57"/>
      <c r="P35" s="57"/>
      <c r="Q35" s="57"/>
      <c r="R35" s="321" t="s">
        <v>100</v>
      </c>
      <c r="S35" s="321"/>
      <c r="T35" s="321"/>
      <c r="U35" s="321"/>
      <c r="V35" s="321"/>
    </row>
    <row r="36" spans="3:22" ht="39" customHeight="1" thickBot="1">
      <c r="C36" s="57"/>
      <c r="D36" s="57"/>
      <c r="E36" s="57"/>
      <c r="F36" s="57"/>
      <c r="G36" s="57"/>
      <c r="I36" s="326" t="s">
        <v>143</v>
      </c>
      <c r="J36" s="326"/>
      <c r="K36" s="326"/>
      <c r="L36" s="326"/>
      <c r="M36" s="326"/>
      <c r="N36" s="326"/>
      <c r="O36" s="326"/>
      <c r="P36" s="326"/>
      <c r="Q36" s="57"/>
    </row>
    <row r="37" spans="3:22" ht="92.25" customHeight="1" thickBot="1">
      <c r="C37" s="317" t="s">
        <v>103</v>
      </c>
      <c r="D37" s="318"/>
      <c r="E37" s="318"/>
      <c r="F37" s="318"/>
      <c r="G37" s="319"/>
    </row>
    <row r="38" spans="3:22" ht="18">
      <c r="C38" s="56"/>
    </row>
    <row r="39" spans="3:22" ht="18.75" thickBot="1">
      <c r="C39" s="54"/>
    </row>
    <row r="40" spans="3:22" ht="141.75" customHeight="1" thickBot="1">
      <c r="C40" s="308" t="s">
        <v>96</v>
      </c>
      <c r="D40" s="309"/>
      <c r="E40" s="309"/>
      <c r="F40" s="309"/>
      <c r="G40" s="310"/>
    </row>
    <row r="43" spans="3:22" ht="18.75">
      <c r="I43" s="326"/>
      <c r="J43" s="326"/>
      <c r="K43" s="326"/>
      <c r="L43" s="326"/>
      <c r="M43" s="326"/>
      <c r="N43" s="326"/>
      <c r="O43" s="326"/>
      <c r="P43" s="326"/>
    </row>
    <row r="47" spans="3:22" ht="18.75">
      <c r="I47" s="326"/>
      <c r="J47" s="326"/>
      <c r="K47" s="326"/>
      <c r="L47" s="326"/>
      <c r="M47" s="326"/>
      <c r="N47" s="326"/>
      <c r="O47" s="326"/>
      <c r="P47" s="326"/>
    </row>
    <row r="54" spans="9:16" ht="37.5" customHeight="1">
      <c r="I54" s="326" t="s">
        <v>117</v>
      </c>
      <c r="J54" s="326"/>
      <c r="K54" s="326"/>
      <c r="L54" s="326"/>
      <c r="M54" s="326"/>
      <c r="N54" s="326"/>
      <c r="O54" s="326"/>
      <c r="P54" s="326"/>
    </row>
    <row r="57" spans="9:16" ht="18.75">
      <c r="I57" s="326"/>
      <c r="J57" s="326"/>
      <c r="K57" s="326"/>
      <c r="L57" s="326"/>
      <c r="M57" s="326"/>
      <c r="N57" s="326"/>
      <c r="O57" s="326"/>
      <c r="P57" s="326"/>
    </row>
  </sheetData>
  <sheetProtection formatCells="0" formatColumns="0" formatRows="0" insertColumns="0" insertRows="0" insertHyperlinks="0" deleteColumns="0" deleteRows="0" selectLockedCells="1" sort="0" autoFilter="0" pivotTables="0"/>
  <mergeCells count="20">
    <mergeCell ref="I43:P43"/>
    <mergeCell ref="I47:P47"/>
    <mergeCell ref="I57:P57"/>
    <mergeCell ref="I54:P54"/>
    <mergeCell ref="R6:U6"/>
    <mergeCell ref="J9:Q9"/>
    <mergeCell ref="I36:P36"/>
    <mergeCell ref="I2:P2"/>
    <mergeCell ref="C33:G33"/>
    <mergeCell ref="C2:G2"/>
    <mergeCell ref="C3:G3"/>
    <mergeCell ref="C4:G4"/>
    <mergeCell ref="C40:G40"/>
    <mergeCell ref="D8:F8"/>
    <mergeCell ref="J8:Q8"/>
    <mergeCell ref="R7:U7"/>
    <mergeCell ref="C35:G35"/>
    <mergeCell ref="C37:G37"/>
    <mergeCell ref="C34:D34"/>
    <mergeCell ref="R35:V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A14" zoomScaleNormal="100" workbookViewId="0">
      <selection activeCell="F28" sqref="F28"/>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4" t="s">
        <v>154</v>
      </c>
      <c r="D3" s="344"/>
      <c r="E3" s="344"/>
      <c r="F3" s="344"/>
      <c r="G3" s="344"/>
      <c r="H3" s="344"/>
      <c r="I3" s="344"/>
      <c r="J3" s="344"/>
      <c r="K3" s="344"/>
      <c r="L3" s="344"/>
    </row>
    <row r="4" spans="3:12" ht="42" customHeight="1">
      <c r="C4" s="344"/>
      <c r="D4" s="344"/>
      <c r="E4" s="344"/>
      <c r="F4" s="344"/>
      <c r="G4" s="344"/>
      <c r="H4" s="344"/>
      <c r="I4" s="344"/>
      <c r="J4" s="344"/>
      <c r="K4" s="344"/>
      <c r="L4" s="344"/>
    </row>
    <row r="7" spans="3:12">
      <c r="C7" s="51"/>
      <c r="D7" s="51"/>
    </row>
    <row r="8" spans="3:12" ht="19.5" thickBot="1">
      <c r="C8" s="229"/>
      <c r="D8" s="229"/>
    </row>
    <row r="9" spans="3:12" ht="73.5" customHeight="1" thickBot="1">
      <c r="C9" s="370" t="s">
        <v>98</v>
      </c>
      <c r="D9" s="371"/>
      <c r="K9" s="339" t="s">
        <v>141</v>
      </c>
      <c r="L9" s="340"/>
    </row>
    <row r="10" spans="3:12" ht="43.5" customHeight="1" thickBot="1">
      <c r="C10" s="47" t="s">
        <v>24</v>
      </c>
      <c r="D10" s="174">
        <v>1244649.32</v>
      </c>
      <c r="I10" s="192"/>
      <c r="K10" s="65" t="s">
        <v>121</v>
      </c>
      <c r="L10" s="171">
        <v>2074464.69</v>
      </c>
    </row>
    <row r="11" spans="3:12" ht="54.75" thickBot="1">
      <c r="C11" s="47" t="s">
        <v>59</v>
      </c>
      <c r="D11" s="174">
        <v>757182.62</v>
      </c>
      <c r="I11" s="192"/>
      <c r="K11" s="66" t="s">
        <v>122</v>
      </c>
      <c r="L11" s="171">
        <v>3745</v>
      </c>
    </row>
    <row r="12" spans="3:12" ht="36.75" thickBot="1">
      <c r="C12" s="47" t="s">
        <v>25</v>
      </c>
      <c r="D12" s="174">
        <v>76377.75</v>
      </c>
      <c r="I12" s="192"/>
      <c r="K12" s="65" t="s">
        <v>123</v>
      </c>
      <c r="L12" s="171">
        <v>900000</v>
      </c>
    </row>
    <row r="13" spans="3:12" ht="54.75" thickBot="1">
      <c r="C13" s="47" t="s">
        <v>26</v>
      </c>
      <c r="D13" s="174">
        <v>900000</v>
      </c>
      <c r="I13" s="192"/>
      <c r="K13" s="67" t="s">
        <v>20</v>
      </c>
      <c r="L13" s="58">
        <f>SUM(L8:L12)</f>
        <v>2978209.69</v>
      </c>
    </row>
    <row r="14" spans="3:12" ht="36">
      <c r="C14" s="47" t="s">
        <v>146</v>
      </c>
      <c r="D14" s="174">
        <v>0</v>
      </c>
      <c r="I14" s="192"/>
      <c r="K14" s="343" t="s">
        <v>100</v>
      </c>
      <c r="L14" s="343"/>
    </row>
    <row r="15" spans="3:12" ht="18">
      <c r="C15" s="128" t="s">
        <v>20</v>
      </c>
      <c r="D15" s="199">
        <f>SUM(D7:D14)</f>
        <v>2978209.69</v>
      </c>
      <c r="I15" s="192"/>
      <c r="K15" s="51"/>
      <c r="L15" s="51"/>
    </row>
    <row r="16" spans="3:12">
      <c r="C16" s="51"/>
      <c r="I16" s="192"/>
      <c r="K16" s="334"/>
      <c r="L16" s="334"/>
    </row>
    <row r="17" spans="3:12">
      <c r="C17" s="51"/>
      <c r="I17" s="192"/>
    </row>
    <row r="18" spans="3:12">
      <c r="C18" s="334" t="s">
        <v>100</v>
      </c>
      <c r="D18" s="334"/>
      <c r="E18" s="51"/>
      <c r="F18" s="51"/>
      <c r="I18" s="51"/>
      <c r="J18" s="51"/>
      <c r="K18" s="51"/>
    </row>
    <row r="19" spans="3:12" ht="15.75">
      <c r="C19" s="51"/>
      <c r="E19" s="195"/>
      <c r="F19" s="195"/>
      <c r="I19" s="74"/>
      <c r="J19" s="75"/>
      <c r="K19" s="75"/>
    </row>
    <row r="20" spans="3:12" ht="34.5" customHeight="1">
      <c r="I20" s="51"/>
      <c r="J20" s="51"/>
      <c r="K20" s="51"/>
    </row>
    <row r="21" spans="3:12" ht="57" customHeight="1" thickBot="1">
      <c r="C21" s="354" t="s">
        <v>108</v>
      </c>
      <c r="D21" s="354"/>
      <c r="K21" s="341" t="s">
        <v>142</v>
      </c>
      <c r="L21" s="342"/>
    </row>
    <row r="22" spans="3:12" ht="19.5" thickBot="1">
      <c r="C22" s="328" t="s">
        <v>155</v>
      </c>
      <c r="D22" s="328"/>
      <c r="G22" s="43"/>
      <c r="K22" s="68" t="s">
        <v>121</v>
      </c>
      <c r="L22" s="172">
        <f>+L10/1000000</f>
        <v>2.0744646900000001</v>
      </c>
    </row>
    <row r="23" spans="3:12" ht="45.75" thickBot="1">
      <c r="C23" s="328" t="s">
        <v>102</v>
      </c>
      <c r="D23" s="328"/>
      <c r="G23" s="43"/>
      <c r="K23" s="68" t="s">
        <v>122</v>
      </c>
      <c r="L23" s="172">
        <f>+L11/1000000</f>
        <v>3.7450000000000001E-3</v>
      </c>
    </row>
    <row r="24" spans="3:12" ht="19.5" thickBot="1">
      <c r="C24" s="357" t="s">
        <v>140</v>
      </c>
      <c r="D24" s="357"/>
      <c r="K24" s="69" t="s">
        <v>123</v>
      </c>
      <c r="L24" s="172">
        <f>+L12/1000000</f>
        <v>0.9</v>
      </c>
    </row>
    <row r="25" spans="3:12" ht="18.75" thickBot="1">
      <c r="C25" s="355" t="s">
        <v>10</v>
      </c>
      <c r="D25" s="356"/>
      <c r="K25" s="77" t="s">
        <v>20</v>
      </c>
      <c r="L25" s="173">
        <f>SUM(L19:L24)</f>
        <v>2.9782096899999999</v>
      </c>
    </row>
    <row r="26" spans="3:12" ht="36">
      <c r="C26" s="47" t="s">
        <v>24</v>
      </c>
      <c r="D26" s="226">
        <f t="shared" ref="D26:D31" si="0">D10/1000000</f>
        <v>1.2446493200000002</v>
      </c>
      <c r="K26" s="343" t="s">
        <v>100</v>
      </c>
      <c r="L26" s="343"/>
    </row>
    <row r="27" spans="3:12" ht="36">
      <c r="C27" s="47" t="s">
        <v>59</v>
      </c>
      <c r="D27" s="226">
        <f t="shared" si="0"/>
        <v>0.75718262000000003</v>
      </c>
    </row>
    <row r="28" spans="3:12" ht="36">
      <c r="C28" s="47" t="s">
        <v>25</v>
      </c>
      <c r="D28" s="226">
        <f t="shared" si="0"/>
        <v>7.6377749999999994E-2</v>
      </c>
      <c r="K28" s="51"/>
      <c r="L28" s="51"/>
    </row>
    <row r="29" spans="3:12" ht="54">
      <c r="C29" s="47" t="s">
        <v>26</v>
      </c>
      <c r="D29" s="226">
        <f t="shared" si="0"/>
        <v>0.9</v>
      </c>
      <c r="K29" s="334"/>
      <c r="L29" s="334"/>
    </row>
    <row r="30" spans="3:12" ht="36">
      <c r="C30" s="47" t="s">
        <v>146</v>
      </c>
      <c r="D30" s="226">
        <f t="shared" si="0"/>
        <v>0</v>
      </c>
    </row>
    <row r="31" spans="3:12" ht="18.75">
      <c r="C31" s="128" t="s">
        <v>20</v>
      </c>
      <c r="D31" s="227">
        <f t="shared" si="0"/>
        <v>2.9782096899999999</v>
      </c>
    </row>
    <row r="47" spans="10:11">
      <c r="J47" s="334" t="s">
        <v>100</v>
      </c>
      <c r="K47" s="334"/>
    </row>
    <row r="51" spans="3:13">
      <c r="J51" s="335" t="s">
        <v>124</v>
      </c>
      <c r="K51" s="336"/>
      <c r="L51" s="336"/>
      <c r="M51" s="336"/>
    </row>
    <row r="52" spans="3:13">
      <c r="J52" s="335"/>
      <c r="K52" s="336"/>
      <c r="L52" s="336"/>
      <c r="M52" s="336"/>
    </row>
    <row r="53" spans="3:13" ht="20.25" customHeight="1">
      <c r="J53" s="335"/>
      <c r="K53" s="336"/>
      <c r="L53" s="336"/>
      <c r="M53" s="336"/>
    </row>
    <row r="54" spans="3:13">
      <c r="J54" s="335"/>
      <c r="K54" s="336"/>
      <c r="L54" s="336"/>
      <c r="M54" s="336"/>
    </row>
    <row r="55" spans="3:13">
      <c r="J55" s="335"/>
      <c r="K55" s="336"/>
      <c r="L55" s="336"/>
      <c r="M55" s="336"/>
    </row>
    <row r="58" spans="3:13">
      <c r="C58" s="51"/>
      <c r="D58" s="51"/>
    </row>
    <row r="59" spans="3:13">
      <c r="C59" s="51"/>
      <c r="D59" s="51"/>
    </row>
    <row r="60" spans="3:13">
      <c r="C60" s="51"/>
      <c r="D60" s="51"/>
    </row>
    <row r="61" spans="3:13">
      <c r="C61" s="51"/>
      <c r="D61" s="51"/>
    </row>
    <row r="62" spans="3:13" ht="21" customHeight="1">
      <c r="C62" s="334" t="s">
        <v>100</v>
      </c>
      <c r="D62" s="334"/>
    </row>
    <row r="64" spans="3:13" ht="15.75" thickBot="1"/>
    <row r="65" spans="1:17" ht="15" customHeight="1">
      <c r="A65" s="59" t="s">
        <v>58</v>
      </c>
      <c r="B65" s="346" t="s">
        <v>76</v>
      </c>
      <c r="C65" s="347"/>
      <c r="D65" s="347"/>
      <c r="E65" s="347"/>
      <c r="F65" s="347"/>
      <c r="G65" s="348"/>
      <c r="H65" s="46"/>
      <c r="N65" s="129"/>
    </row>
    <row r="66" spans="1:17" ht="15" customHeight="1">
      <c r="B66" s="335"/>
      <c r="C66" s="336"/>
      <c r="D66" s="336"/>
      <c r="E66" s="336"/>
      <c r="F66" s="336"/>
      <c r="G66" s="349"/>
      <c r="N66" s="129"/>
    </row>
    <row r="67" spans="1:17" ht="15" customHeight="1">
      <c r="B67" s="335"/>
      <c r="C67" s="336"/>
      <c r="D67" s="336"/>
      <c r="E67" s="336"/>
      <c r="F67" s="336"/>
      <c r="G67" s="349"/>
      <c r="N67" s="129"/>
    </row>
    <row r="68" spans="1:17" ht="15" customHeight="1">
      <c r="B68" s="335"/>
      <c r="C68" s="336"/>
      <c r="D68" s="336"/>
      <c r="E68" s="336"/>
      <c r="F68" s="336"/>
      <c r="G68" s="349"/>
      <c r="N68" s="129"/>
    </row>
    <row r="69" spans="1:17" ht="81" customHeight="1" thickBot="1">
      <c r="B69" s="350"/>
      <c r="C69" s="351"/>
      <c r="D69" s="351"/>
      <c r="E69" s="351"/>
      <c r="F69" s="351"/>
      <c r="G69" s="352"/>
      <c r="N69" s="129"/>
    </row>
    <row r="70" spans="1:17" ht="15.75">
      <c r="B70" s="45"/>
      <c r="C70" s="45"/>
      <c r="D70" s="45"/>
      <c r="E70" s="45"/>
      <c r="F70" s="45"/>
      <c r="G70" s="45"/>
    </row>
    <row r="71" spans="1:17" ht="15.75">
      <c r="B71" s="45"/>
      <c r="C71" s="45"/>
      <c r="D71" s="45"/>
      <c r="E71" s="45"/>
      <c r="F71" s="45"/>
      <c r="G71" s="45"/>
    </row>
    <row r="72" spans="1:17" ht="15.75">
      <c r="B72" s="45"/>
      <c r="C72" s="45"/>
      <c r="D72" s="45"/>
      <c r="E72" s="45"/>
      <c r="F72" s="45"/>
      <c r="G72" s="45"/>
    </row>
    <row r="73" spans="1:17" ht="15.75">
      <c r="B73" s="45"/>
      <c r="C73" s="45"/>
      <c r="D73" s="45"/>
      <c r="E73" s="45"/>
      <c r="F73" s="45"/>
      <c r="G73" s="45"/>
    </row>
    <row r="74" spans="1:17" ht="20.25">
      <c r="B74" s="353" t="s">
        <v>144</v>
      </c>
      <c r="C74" s="353"/>
      <c r="D74" s="353"/>
      <c r="E74" s="353"/>
      <c r="F74" s="353"/>
      <c r="G74" s="353"/>
      <c r="J74" s="337" t="s">
        <v>89</v>
      </c>
      <c r="K74" s="337"/>
      <c r="L74" s="337"/>
      <c r="M74" s="337"/>
    </row>
    <row r="75" spans="1:17" ht="54.75" customHeight="1" thickBot="1">
      <c r="B75" s="45"/>
      <c r="C75" s="45"/>
      <c r="D75" s="45"/>
      <c r="E75" s="45"/>
      <c r="F75" s="45"/>
      <c r="G75" s="45"/>
      <c r="J75" s="130" t="s">
        <v>66</v>
      </c>
      <c r="K75" s="130" t="s">
        <v>90</v>
      </c>
      <c r="L75" s="338" t="s">
        <v>68</v>
      </c>
      <c r="M75" s="338"/>
      <c r="N75" s="135"/>
    </row>
    <row r="76" spans="1:17" ht="60" customHeight="1">
      <c r="B76" s="364" t="s">
        <v>60</v>
      </c>
      <c r="C76" s="365"/>
      <c r="D76" s="365"/>
      <c r="E76" s="365"/>
      <c r="F76" s="365"/>
      <c r="G76" s="366"/>
      <c r="J76" s="131" t="s">
        <v>121</v>
      </c>
      <c r="K76" s="134" t="s">
        <v>67</v>
      </c>
      <c r="L76" s="329" t="s">
        <v>125</v>
      </c>
      <c r="M76" s="329"/>
      <c r="N76" s="51"/>
    </row>
    <row r="77" spans="1:17" ht="54">
      <c r="B77" s="367" t="s">
        <v>61</v>
      </c>
      <c r="C77" s="368"/>
      <c r="D77" s="368"/>
      <c r="E77" s="368"/>
      <c r="F77" s="368"/>
      <c r="G77" s="369"/>
      <c r="J77" s="214" t="s">
        <v>122</v>
      </c>
      <c r="K77" s="132" t="s">
        <v>67</v>
      </c>
      <c r="L77" s="330" t="s">
        <v>126</v>
      </c>
      <c r="M77" s="330"/>
      <c r="N77" s="51"/>
    </row>
    <row r="78" spans="1:17" ht="36" customHeight="1">
      <c r="B78" s="358" t="s">
        <v>118</v>
      </c>
      <c r="C78" s="359"/>
      <c r="D78" s="359"/>
      <c r="E78" s="359"/>
      <c r="F78" s="359"/>
      <c r="G78" s="360"/>
      <c r="J78" s="131" t="s">
        <v>123</v>
      </c>
      <c r="K78" s="133" t="s">
        <v>127</v>
      </c>
      <c r="L78" s="329" t="s">
        <v>128</v>
      </c>
      <c r="M78" s="329"/>
      <c r="N78" s="51"/>
      <c r="Q78" s="76" t="s">
        <v>63</v>
      </c>
    </row>
    <row r="79" spans="1:17" ht="39.75" customHeight="1">
      <c r="B79" s="358" t="s">
        <v>119</v>
      </c>
      <c r="C79" s="359"/>
      <c r="D79" s="359"/>
      <c r="E79" s="359"/>
      <c r="F79" s="359"/>
      <c r="G79" s="360"/>
      <c r="J79" s="331" t="s">
        <v>91</v>
      </c>
      <c r="K79" s="332"/>
      <c r="L79" s="332"/>
      <c r="M79" s="333"/>
      <c r="N79" s="51"/>
    </row>
    <row r="80" spans="1:17" ht="63.75" customHeight="1" thickBot="1">
      <c r="B80" s="361" t="s">
        <v>120</v>
      </c>
      <c r="C80" s="362"/>
      <c r="D80" s="362"/>
      <c r="E80" s="362"/>
      <c r="F80" s="362"/>
      <c r="G80" s="363"/>
      <c r="N80" s="51"/>
    </row>
    <row r="81" spans="2:15" ht="18.75">
      <c r="B81" s="345"/>
      <c r="C81" s="345"/>
      <c r="D81" s="345"/>
      <c r="E81" s="345"/>
      <c r="F81" s="345"/>
      <c r="G81" s="345"/>
      <c r="N81" s="136"/>
      <c r="O81" s="137"/>
    </row>
    <row r="82" spans="2:15" ht="59.25" customHeight="1">
      <c r="B82" s="345"/>
      <c r="C82" s="345"/>
      <c r="D82" s="345"/>
      <c r="E82" s="345"/>
      <c r="F82" s="345"/>
      <c r="G82" s="345"/>
      <c r="N82" s="138"/>
      <c r="O82" s="138"/>
    </row>
    <row r="83" spans="2:15" ht="36" customHeight="1">
      <c r="B83" s="345"/>
      <c r="C83" s="345"/>
      <c r="D83" s="345"/>
      <c r="E83" s="345"/>
      <c r="F83" s="345"/>
      <c r="G83" s="345"/>
      <c r="N83" s="138"/>
      <c r="O83" s="138"/>
    </row>
    <row r="84" spans="2:15" ht="35.25" customHeight="1"/>
    <row r="87" spans="2:15">
      <c r="J87" t="s">
        <v>63</v>
      </c>
    </row>
  </sheetData>
  <mergeCells count="33">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 ref="K9:L9"/>
    <mergeCell ref="K21:L21"/>
    <mergeCell ref="C62:D62"/>
    <mergeCell ref="K16:L16"/>
    <mergeCell ref="K29:L29"/>
    <mergeCell ref="C23:D23"/>
    <mergeCell ref="C18:D18"/>
    <mergeCell ref="K14:L14"/>
    <mergeCell ref="K26:L26"/>
    <mergeCell ref="L76:M76"/>
    <mergeCell ref="L77:M77"/>
    <mergeCell ref="L78:M78"/>
    <mergeCell ref="J79:M79"/>
    <mergeCell ref="J47:K47"/>
    <mergeCell ref="J51:M55"/>
    <mergeCell ref="J74:M74"/>
    <mergeCell ref="L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J27" sqref="J27"/>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24" t="s">
        <v>108</v>
      </c>
      <c r="C4" s="324"/>
      <c r="D4" s="324"/>
      <c r="E4" s="324"/>
      <c r="F4" s="324"/>
      <c r="G4" s="324"/>
      <c r="H4" s="324"/>
      <c r="I4" s="324"/>
      <c r="J4" s="324"/>
      <c r="K4" s="324"/>
      <c r="L4" s="324"/>
      <c r="M4" s="324"/>
      <c r="N4" s="324"/>
      <c r="Q4" s="322" t="s">
        <v>129</v>
      </c>
      <c r="R4" s="322"/>
      <c r="S4" s="322"/>
      <c r="T4" s="322"/>
      <c r="U4" s="322"/>
      <c r="V4" s="322"/>
      <c r="W4" s="322"/>
      <c r="X4" s="322"/>
      <c r="Y4" s="322"/>
      <c r="Z4" s="322"/>
    </row>
    <row r="5" spans="2:26" ht="21">
      <c r="B5" s="324" t="s">
        <v>54</v>
      </c>
      <c r="C5" s="324"/>
      <c r="D5" s="324"/>
      <c r="E5" s="324"/>
      <c r="F5" s="324"/>
      <c r="G5" s="324"/>
      <c r="H5" s="324"/>
      <c r="I5" s="324"/>
      <c r="J5" s="324"/>
      <c r="K5" s="324"/>
      <c r="L5" s="324"/>
      <c r="M5" s="324"/>
      <c r="N5" s="324"/>
      <c r="Q5" s="106"/>
      <c r="R5" s="322" t="s">
        <v>18</v>
      </c>
      <c r="S5" s="322"/>
      <c r="T5" s="322"/>
      <c r="U5" s="322"/>
      <c r="V5" s="322"/>
      <c r="W5" s="322"/>
      <c r="X5" s="322"/>
      <c r="Y5" s="322"/>
      <c r="Z5" s="322"/>
    </row>
    <row r="6" spans="2:26" ht="18.75">
      <c r="B6" s="389" t="s">
        <v>156</v>
      </c>
      <c r="C6" s="389"/>
      <c r="D6" s="389"/>
      <c r="E6" s="389"/>
      <c r="F6" s="389"/>
      <c r="G6" s="389"/>
      <c r="H6" s="389"/>
      <c r="I6" s="389"/>
      <c r="J6" s="389"/>
      <c r="K6" s="389"/>
      <c r="L6" s="389"/>
      <c r="M6" s="389"/>
      <c r="N6" s="389"/>
      <c r="O6" s="50"/>
    </row>
    <row r="7" spans="2:26" ht="19.5" thickBot="1">
      <c r="B7" s="388" t="s">
        <v>53</v>
      </c>
      <c r="C7" s="388"/>
      <c r="D7" s="388"/>
      <c r="E7" s="388"/>
      <c r="F7" s="388"/>
      <c r="G7" s="388"/>
      <c r="H7" s="388"/>
      <c r="I7" s="388"/>
      <c r="J7" s="388"/>
      <c r="K7" s="388"/>
      <c r="L7" s="388"/>
      <c r="M7" s="388"/>
      <c r="N7" s="388"/>
      <c r="O7" s="51"/>
    </row>
    <row r="8" spans="2:26">
      <c r="B8" s="9"/>
      <c r="C8" s="10"/>
      <c r="D8" s="10"/>
      <c r="E8" s="10"/>
      <c r="F8" s="10"/>
      <c r="G8" s="10"/>
      <c r="H8" s="10"/>
      <c r="I8" s="10"/>
      <c r="J8" s="10"/>
      <c r="K8" s="10"/>
      <c r="L8" s="10"/>
      <c r="M8" s="10"/>
      <c r="N8" s="11"/>
    </row>
    <row r="9" spans="2:26" ht="15.75">
      <c r="B9" s="12"/>
      <c r="C9" s="390" t="s">
        <v>11</v>
      </c>
      <c r="D9" s="390"/>
      <c r="N9" s="13"/>
    </row>
    <row r="10" spans="2:26" ht="15.75">
      <c r="B10" s="12"/>
      <c r="C10" s="211"/>
      <c r="D10" s="211"/>
      <c r="N10" s="13"/>
    </row>
    <row r="11" spans="2:26">
      <c r="B11" s="12"/>
      <c r="N11" s="13"/>
    </row>
    <row r="12" spans="2:26" ht="18.75">
      <c r="B12" s="12"/>
      <c r="C12" s="8" t="s">
        <v>19</v>
      </c>
      <c r="D12" s="107" t="s">
        <v>77</v>
      </c>
      <c r="N12" s="13"/>
    </row>
    <row r="13" spans="2:26" ht="18.75">
      <c r="B13" s="12"/>
      <c r="C13" s="7" t="s">
        <v>18</v>
      </c>
      <c r="D13" s="174">
        <f>'EJECUCIÓN GRUPO Y FINALIDAD'!D15</f>
        <v>2978209.69</v>
      </c>
      <c r="N13" s="13"/>
    </row>
    <row r="14" spans="2:26" ht="18.75">
      <c r="B14" s="12"/>
      <c r="C14" s="8" t="s">
        <v>20</v>
      </c>
      <c r="D14" s="139">
        <f>SUM(D13:D13)</f>
        <v>2978209.69</v>
      </c>
      <c r="N14" s="13"/>
    </row>
    <row r="15" spans="2:26">
      <c r="B15" s="12"/>
      <c r="N15" s="13"/>
    </row>
    <row r="16" spans="2:26">
      <c r="B16" s="12"/>
      <c r="N16" s="13"/>
    </row>
    <row r="17" spans="2:14">
      <c r="B17" s="12"/>
      <c r="N17" s="13"/>
    </row>
    <row r="18" spans="2:14">
      <c r="B18" s="12"/>
      <c r="N18" s="13"/>
    </row>
    <row r="19" spans="2:14">
      <c r="B19" s="12"/>
      <c r="N19" s="13"/>
    </row>
    <row r="20" spans="2:14">
      <c r="B20" s="12"/>
      <c r="N20" s="13"/>
    </row>
    <row r="21" spans="2:14">
      <c r="B21" s="12"/>
      <c r="N21" s="13"/>
    </row>
    <row r="22" spans="2:14">
      <c r="B22" s="12"/>
      <c r="N22" s="13"/>
    </row>
    <row r="23" spans="2:14" ht="15.75" thickBot="1">
      <c r="B23" s="14"/>
      <c r="C23" s="15"/>
      <c r="D23" s="15"/>
      <c r="E23" s="15"/>
      <c r="F23" s="15"/>
      <c r="G23" s="15"/>
      <c r="H23" s="15"/>
      <c r="I23" s="15"/>
      <c r="J23" s="15"/>
      <c r="K23" s="15"/>
      <c r="L23" s="15"/>
      <c r="M23" s="15"/>
      <c r="N23" s="16"/>
    </row>
    <row r="25" spans="2:14">
      <c r="B25" s="395" t="s">
        <v>100</v>
      </c>
      <c r="C25" s="395"/>
      <c r="D25" s="395"/>
    </row>
    <row r="27" spans="2:14" ht="18.75">
      <c r="B27" s="46" t="s">
        <v>35</v>
      </c>
    </row>
    <row r="28" spans="2:14" ht="20.25">
      <c r="B28" s="396" t="s">
        <v>36</v>
      </c>
      <c r="C28" s="397"/>
      <c r="D28" s="397"/>
      <c r="E28" s="397"/>
      <c r="F28" s="398"/>
    </row>
    <row r="29" spans="2:14" ht="78.75" customHeight="1">
      <c r="B29" s="391" t="s">
        <v>37</v>
      </c>
      <c r="C29" s="391"/>
      <c r="D29" s="391"/>
      <c r="E29" s="391"/>
      <c r="F29" s="391"/>
    </row>
    <row r="30" spans="2:14" ht="97.5" customHeight="1">
      <c r="B30" s="391" t="s">
        <v>38</v>
      </c>
      <c r="C30" s="391"/>
      <c r="D30" s="391"/>
      <c r="E30" s="391"/>
      <c r="F30" s="391"/>
    </row>
    <row r="31" spans="2:14" ht="24" customHeight="1">
      <c r="B31" s="399" t="s">
        <v>39</v>
      </c>
      <c r="C31" s="399"/>
      <c r="D31" s="399"/>
      <c r="E31" s="399"/>
      <c r="F31" s="399"/>
    </row>
    <row r="32" spans="2:14" ht="66" customHeight="1">
      <c r="B32" s="391" t="s">
        <v>40</v>
      </c>
      <c r="C32" s="391"/>
      <c r="D32" s="391"/>
      <c r="E32" s="391"/>
      <c r="F32" s="391"/>
    </row>
    <row r="33" spans="2:6" ht="69.75" customHeight="1">
      <c r="B33" s="391" t="s">
        <v>41</v>
      </c>
      <c r="C33" s="391"/>
      <c r="D33" s="391"/>
      <c r="E33" s="391"/>
      <c r="F33" s="391"/>
    </row>
    <row r="34" spans="2:6" ht="24" customHeight="1">
      <c r="B34" s="392" t="s">
        <v>42</v>
      </c>
      <c r="C34" s="393"/>
      <c r="D34" s="393"/>
      <c r="E34" s="393"/>
      <c r="F34" s="394"/>
    </row>
    <row r="35" spans="2:6" ht="43.5" customHeight="1">
      <c r="B35" s="387" t="s">
        <v>97</v>
      </c>
      <c r="C35" s="387"/>
      <c r="D35" s="387"/>
      <c r="E35" s="387"/>
      <c r="F35" s="387"/>
    </row>
    <row r="36" spans="2:6">
      <c r="B36" s="312"/>
      <c r="C36" s="312"/>
      <c r="D36" s="312"/>
      <c r="E36" s="312"/>
    </row>
    <row r="38" spans="2:6" ht="18.75">
      <c r="B38" s="327" t="s">
        <v>92</v>
      </c>
      <c r="C38" s="327"/>
      <c r="D38" s="327"/>
      <c r="E38" s="327"/>
      <c r="F38" s="327"/>
    </row>
    <row r="39" spans="2:6" ht="75" customHeight="1">
      <c r="B39" s="384" t="s">
        <v>19</v>
      </c>
      <c r="C39" s="384"/>
      <c r="D39" s="71" t="s">
        <v>64</v>
      </c>
      <c r="E39" s="372" t="s">
        <v>70</v>
      </c>
      <c r="F39" s="373"/>
    </row>
    <row r="40" spans="2:6" ht="18.75">
      <c r="B40" s="376" t="s">
        <v>18</v>
      </c>
      <c r="C40" s="377"/>
      <c r="D40" s="72" t="s">
        <v>65</v>
      </c>
      <c r="E40" s="385">
        <f>+D13/1000000</f>
        <v>2.9782096899999999</v>
      </c>
      <c r="F40" s="386"/>
    </row>
    <row r="41" spans="2:6" ht="18.75">
      <c r="B41" s="372" t="s">
        <v>20</v>
      </c>
      <c r="C41" s="373"/>
      <c r="D41" s="70"/>
      <c r="E41" s="382">
        <f>SUM(E40:F40)</f>
        <v>2.9782096899999999</v>
      </c>
      <c r="F41" s="383"/>
    </row>
    <row r="42" spans="2:6">
      <c r="E42" s="52"/>
    </row>
    <row r="45" spans="2:6" ht="75">
      <c r="B45" s="372" t="s">
        <v>87</v>
      </c>
      <c r="C45" s="373"/>
      <c r="D45" s="146" t="s">
        <v>86</v>
      </c>
      <c r="E45" s="374"/>
      <c r="F45" s="375"/>
    </row>
    <row r="46" spans="2:6" ht="18.75">
      <c r="B46" s="376" t="s">
        <v>18</v>
      </c>
      <c r="C46" s="377"/>
      <c r="D46" s="141">
        <f>+E40</f>
        <v>2.9782096899999999</v>
      </c>
      <c r="E46" s="378"/>
      <c r="F46" s="379"/>
    </row>
    <row r="47" spans="2:6" ht="18.75">
      <c r="B47" s="372" t="s">
        <v>20</v>
      </c>
      <c r="C47" s="373"/>
      <c r="D47" s="147">
        <f>SUM(D46:D46)</f>
        <v>2.9782096899999999</v>
      </c>
      <c r="E47" s="380"/>
      <c r="F47" s="381"/>
    </row>
  </sheetData>
  <mergeCells count="30">
    <mergeCell ref="B32:F32"/>
    <mergeCell ref="B33:F33"/>
    <mergeCell ref="B34:F34"/>
    <mergeCell ref="B25:D25"/>
    <mergeCell ref="B28:F28"/>
    <mergeCell ref="B29:F29"/>
    <mergeCell ref="B30:F30"/>
    <mergeCell ref="B31:F31"/>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45:C45"/>
    <mergeCell ref="E45:F45"/>
    <mergeCell ref="B46:C46"/>
    <mergeCell ref="E46:F46"/>
    <mergeCell ref="B47:C47"/>
    <mergeCell ref="E47:F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M35" sqref="M35"/>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8" customWidth="1"/>
    <col min="12" max="12" width="39.5703125" customWidth="1"/>
    <col min="13" max="13" width="28.42578125" customWidth="1"/>
  </cols>
  <sheetData>
    <row r="3" spans="3:12" ht="26.25">
      <c r="C3" s="400" t="s">
        <v>108</v>
      </c>
      <c r="D3" s="400"/>
      <c r="E3" s="400"/>
      <c r="F3" s="400"/>
      <c r="G3" s="400"/>
      <c r="H3" s="400"/>
      <c r="I3" s="400"/>
      <c r="J3" s="400"/>
      <c r="K3" s="400"/>
      <c r="L3" s="400"/>
    </row>
    <row r="5" spans="3:12" ht="28.5">
      <c r="C5" s="407" t="s">
        <v>157</v>
      </c>
      <c r="D5" s="408"/>
      <c r="E5" s="408"/>
      <c r="F5" s="408"/>
      <c r="G5" s="408"/>
      <c r="H5" s="408"/>
      <c r="I5" s="408"/>
      <c r="J5" s="408"/>
      <c r="K5" s="408"/>
      <c r="L5" s="409"/>
    </row>
    <row r="7" spans="3:12" ht="15.75" thickBot="1">
      <c r="G7" s="51"/>
      <c r="H7" s="51"/>
      <c r="I7" s="51"/>
      <c r="J7" s="51"/>
    </row>
    <row r="8" spans="3:12" ht="36" customHeight="1" thickBot="1">
      <c r="C8" s="414" t="s">
        <v>78</v>
      </c>
      <c r="D8" s="414"/>
      <c r="G8" s="143"/>
      <c r="H8" s="143"/>
      <c r="I8" s="143"/>
      <c r="J8" s="145"/>
      <c r="K8"/>
    </row>
    <row r="9" spans="3:12" ht="61.5" customHeight="1" thickBot="1">
      <c r="C9" s="109" t="s">
        <v>7</v>
      </c>
      <c r="D9" s="165">
        <v>4125450</v>
      </c>
      <c r="F9" s="175"/>
      <c r="G9" s="143"/>
      <c r="H9" s="143"/>
      <c r="I9" s="143"/>
      <c r="J9" s="145"/>
      <c r="K9"/>
    </row>
    <row r="10" spans="3:12" ht="53.25" customHeight="1" thickBot="1">
      <c r="C10" s="109" t="s">
        <v>8</v>
      </c>
      <c r="D10" s="165">
        <v>1800649.32</v>
      </c>
      <c r="F10" s="175"/>
      <c r="G10" s="143"/>
      <c r="H10" s="143"/>
      <c r="I10" s="143"/>
      <c r="J10" s="145"/>
      <c r="K10"/>
    </row>
    <row r="11" spans="3:12" ht="54" customHeight="1" thickBot="1">
      <c r="C11" s="109" t="s">
        <v>9</v>
      </c>
      <c r="D11" s="217">
        <f>D10/D9</f>
        <v>0.43647343198923755</v>
      </c>
      <c r="E11" s="113"/>
      <c r="G11" s="143"/>
      <c r="H11" s="143"/>
      <c r="I11" s="143"/>
      <c r="J11" s="145"/>
      <c r="K11"/>
    </row>
    <row r="12" spans="3:12" ht="18.75" thickBot="1">
      <c r="C12" s="88"/>
      <c r="D12" s="164"/>
      <c r="G12" s="127"/>
      <c r="H12" s="143"/>
      <c r="I12" s="143"/>
      <c r="J12" s="143"/>
      <c r="K12" s="145"/>
    </row>
    <row r="13" spans="3:12" ht="18.75" thickBot="1">
      <c r="C13" s="109" t="s">
        <v>17</v>
      </c>
      <c r="D13" s="194" t="s">
        <v>148</v>
      </c>
      <c r="G13" s="127"/>
      <c r="H13" s="143"/>
      <c r="I13" s="143"/>
      <c r="J13" s="143"/>
      <c r="K13" s="145"/>
    </row>
    <row r="14" spans="3:12" ht="69" customHeight="1" thickBot="1">
      <c r="C14" s="109" t="s">
        <v>16</v>
      </c>
      <c r="D14" s="87" t="s">
        <v>130</v>
      </c>
      <c r="G14" s="127"/>
      <c r="H14" s="143"/>
      <c r="I14" s="143"/>
      <c r="J14" s="143"/>
      <c r="K14" s="145"/>
    </row>
    <row r="15" spans="3:12" ht="36.75" thickBot="1">
      <c r="C15" s="109" t="s">
        <v>15</v>
      </c>
      <c r="D15" s="166" t="s">
        <v>158</v>
      </c>
      <c r="G15" s="127"/>
      <c r="H15" s="143"/>
      <c r="I15" s="143"/>
      <c r="J15" s="143"/>
      <c r="K15" s="145"/>
    </row>
    <row r="16" spans="3:12" ht="36.75" thickBot="1">
      <c r="C16" s="109" t="s">
        <v>14</v>
      </c>
      <c r="D16" s="193" t="s">
        <v>147</v>
      </c>
      <c r="G16" s="127"/>
      <c r="H16" s="143"/>
      <c r="I16" s="143"/>
      <c r="J16" s="143"/>
      <c r="K16" s="145"/>
    </row>
    <row r="17" spans="3:13" ht="18.75" thickBot="1">
      <c r="C17" s="204" t="s">
        <v>104</v>
      </c>
      <c r="D17" s="205">
        <v>33</v>
      </c>
      <c r="G17" s="127"/>
      <c r="H17" s="144"/>
      <c r="I17" s="144"/>
      <c r="J17" s="143"/>
      <c r="K17" s="145"/>
    </row>
    <row r="18" spans="3:13" ht="18.75" thickBot="1">
      <c r="C18" s="202"/>
      <c r="D18" s="203"/>
      <c r="G18" s="127"/>
      <c r="H18" s="144"/>
      <c r="I18" s="144"/>
      <c r="J18" s="143"/>
      <c r="K18" s="145"/>
    </row>
    <row r="19" spans="3:13" ht="48.75" customHeight="1">
      <c r="C19" s="403" t="s">
        <v>131</v>
      </c>
      <c r="D19" s="403"/>
      <c r="G19" s="127"/>
      <c r="H19" s="143"/>
      <c r="I19" s="143"/>
      <c r="J19" s="143"/>
      <c r="K19" s="145"/>
    </row>
    <row r="20" spans="3:13" ht="18" customHeight="1">
      <c r="C20" s="404"/>
      <c r="D20" s="404"/>
      <c r="I20" s="182"/>
      <c r="J20" s="182"/>
      <c r="K20" s="182"/>
      <c r="L20" s="182"/>
    </row>
    <row r="21" spans="3:13" ht="24" customHeight="1">
      <c r="C21" s="404"/>
      <c r="D21" s="404"/>
      <c r="K21" s="20"/>
    </row>
    <row r="22" spans="3:13" ht="18" customHeight="1">
      <c r="C22" s="198"/>
      <c r="D22" s="198"/>
      <c r="K22" s="20"/>
    </row>
    <row r="23" spans="3:13" ht="52.5" customHeight="1">
      <c r="C23" s="322" t="s">
        <v>108</v>
      </c>
      <c r="D23" s="322"/>
      <c r="E23" s="322"/>
      <c r="F23" s="322"/>
      <c r="H23" s="413" t="s">
        <v>116</v>
      </c>
      <c r="I23" s="413"/>
      <c r="K23" s="413" t="s">
        <v>116</v>
      </c>
      <c r="L23" s="413"/>
      <c r="M23" s="60"/>
    </row>
    <row r="24" spans="3:13" ht="63" customHeight="1" thickBot="1">
      <c r="C24" s="405" t="s">
        <v>159</v>
      </c>
      <c r="D24" s="405"/>
      <c r="E24" s="405"/>
      <c r="F24" s="405"/>
      <c r="H24" s="416" t="s">
        <v>101</v>
      </c>
      <c r="I24" s="416"/>
      <c r="K24" s="412" t="s">
        <v>79</v>
      </c>
      <c r="L24" s="412"/>
      <c r="M24" s="62"/>
    </row>
    <row r="25" spans="3:13" ht="21.75" thickBot="1">
      <c r="C25" s="89" t="s">
        <v>45</v>
      </c>
      <c r="D25" s="90" t="s">
        <v>46</v>
      </c>
      <c r="E25" s="97" t="s">
        <v>73</v>
      </c>
      <c r="F25" s="97" t="s">
        <v>71</v>
      </c>
      <c r="H25" s="415" t="s">
        <v>161</v>
      </c>
      <c r="I25" s="415"/>
      <c r="K25" s="411" t="str">
        <f>H25</f>
        <v>Al mes de JUNIO de 2026</v>
      </c>
      <c r="L25" s="411"/>
      <c r="M25" s="61"/>
    </row>
    <row r="26" spans="3:13" ht="32.25" thickBot="1">
      <c r="C26" s="100" t="s">
        <v>74</v>
      </c>
      <c r="D26" s="98"/>
      <c r="E26" s="99"/>
      <c r="F26" s="99"/>
      <c r="H26" s="415" t="s">
        <v>132</v>
      </c>
      <c r="I26" s="415"/>
      <c r="K26" s="410" t="s">
        <v>132</v>
      </c>
      <c r="L26" s="410"/>
      <c r="M26" s="63"/>
    </row>
    <row r="27" spans="3:13" ht="60.75" thickBot="1">
      <c r="C27" s="91" t="s">
        <v>47</v>
      </c>
      <c r="D27" s="92" t="s">
        <v>48</v>
      </c>
      <c r="E27" s="101">
        <v>18</v>
      </c>
      <c r="F27" s="93">
        <f>+(E27/33)*100</f>
        <v>54.54545454545454</v>
      </c>
      <c r="H27" s="180" t="s">
        <v>2</v>
      </c>
      <c r="I27" s="181">
        <v>2749450</v>
      </c>
      <c r="K27" s="401"/>
      <c r="L27" s="402"/>
      <c r="M27" s="85"/>
    </row>
    <row r="28" spans="3:13" ht="90.75" thickBot="1">
      <c r="C28" s="91" t="s">
        <v>49</v>
      </c>
      <c r="D28" s="92" t="s">
        <v>62</v>
      </c>
      <c r="E28" s="102">
        <v>0</v>
      </c>
      <c r="F28" s="93">
        <f t="shared" ref="F28:F30" si="0">+(E28/35)*100</f>
        <v>0</v>
      </c>
      <c r="H28" s="180" t="s">
        <v>43</v>
      </c>
      <c r="I28" s="181">
        <v>1244649.32</v>
      </c>
      <c r="K28" s="184" t="s">
        <v>80</v>
      </c>
      <c r="L28" s="185" t="s">
        <v>72</v>
      </c>
      <c r="M28" s="83"/>
    </row>
    <row r="29" spans="3:13" ht="106.5" thickBot="1">
      <c r="C29" s="91" t="s">
        <v>50</v>
      </c>
      <c r="D29" s="92" t="s">
        <v>93</v>
      </c>
      <c r="E29" s="150">
        <v>6</v>
      </c>
      <c r="F29" s="93">
        <f>+(E29/33)*100</f>
        <v>18.181818181818183</v>
      </c>
      <c r="H29" s="180" t="s">
        <v>44</v>
      </c>
      <c r="I29" s="181">
        <f>I27-I28</f>
        <v>1504800.68</v>
      </c>
      <c r="J29" s="108"/>
      <c r="K29" s="104" t="s">
        <v>2</v>
      </c>
      <c r="L29" s="218">
        <v>1376000</v>
      </c>
      <c r="M29" s="84"/>
    </row>
    <row r="30" spans="3:13" ht="90.75" thickBot="1">
      <c r="C30" s="80" t="s">
        <v>55</v>
      </c>
      <c r="D30" s="92" t="s">
        <v>69</v>
      </c>
      <c r="E30" s="103">
        <v>0</v>
      </c>
      <c r="F30" s="93">
        <f t="shared" si="0"/>
        <v>0</v>
      </c>
      <c r="K30" s="104" t="s">
        <v>43</v>
      </c>
      <c r="L30" s="218">
        <v>556000</v>
      </c>
      <c r="M30" s="84"/>
    </row>
    <row r="31" spans="3:13" ht="48" thickBot="1">
      <c r="C31" s="91" t="s">
        <v>75</v>
      </c>
      <c r="D31" s="92"/>
      <c r="E31" s="103"/>
      <c r="F31" s="93"/>
      <c r="K31" s="104" t="s">
        <v>44</v>
      </c>
      <c r="L31" s="218">
        <f>L29-L30</f>
        <v>820000</v>
      </c>
      <c r="M31" s="84"/>
    </row>
    <row r="32" spans="3:13" ht="226.5" thickBot="1">
      <c r="C32" s="81" t="s">
        <v>56</v>
      </c>
      <c r="D32" s="92" t="s">
        <v>94</v>
      </c>
      <c r="E32" s="103">
        <v>9</v>
      </c>
      <c r="F32" s="93">
        <f>+(E32/33)*100</f>
        <v>27.27272727272727</v>
      </c>
      <c r="H32" s="51"/>
      <c r="I32" s="51"/>
      <c r="K32" s="105" t="s">
        <v>51</v>
      </c>
      <c r="L32" s="219">
        <f>L30/L29</f>
        <v>0.40406976744186046</v>
      </c>
      <c r="M32" s="84"/>
    </row>
    <row r="33" spans="3:14" ht="19.5" thickBot="1">
      <c r="C33" s="79"/>
      <c r="D33" s="183" t="s">
        <v>23</v>
      </c>
      <c r="E33" s="111">
        <f>+E27+E28+E29+E30+E32</f>
        <v>33</v>
      </c>
      <c r="F33" s="93">
        <f>+(E33/33)*100</f>
        <v>100</v>
      </c>
      <c r="H33" s="110"/>
      <c r="I33" s="110"/>
      <c r="J33" s="51"/>
      <c r="K33" s="95"/>
      <c r="L33" s="96"/>
      <c r="M33" s="94"/>
      <c r="N33" s="53"/>
    </row>
    <row r="34" spans="3:14">
      <c r="H34" s="86"/>
      <c r="I34" s="86"/>
      <c r="J34" s="86"/>
      <c r="K34" s="86"/>
      <c r="L34" s="86"/>
      <c r="M34" s="86"/>
    </row>
    <row r="35" spans="3:14">
      <c r="H35" s="86"/>
      <c r="I35" s="86"/>
      <c r="J35" s="86"/>
      <c r="K35" s="86"/>
      <c r="L35" s="86"/>
      <c r="M35" s="86"/>
    </row>
    <row r="37" spans="3:14" ht="21">
      <c r="C37" s="322" t="s">
        <v>116</v>
      </c>
      <c r="D37" s="322"/>
      <c r="E37" s="148"/>
      <c r="F37" s="148"/>
    </row>
    <row r="38" spans="3:14" ht="32.25" customHeight="1" thickBot="1">
      <c r="C38" s="406" t="s">
        <v>160</v>
      </c>
      <c r="D38" s="406"/>
      <c r="E38" s="149"/>
      <c r="F38" s="149"/>
    </row>
    <row r="39" spans="3:14" ht="19.5" thickBot="1">
      <c r="C39" s="188" t="s">
        <v>88</v>
      </c>
      <c r="D39" s="189" t="s">
        <v>73</v>
      </c>
      <c r="E39" s="149"/>
      <c r="F39" s="149"/>
    </row>
    <row r="40" spans="3:14" ht="19.5" thickBot="1">
      <c r="C40" s="91" t="s">
        <v>47</v>
      </c>
      <c r="D40" s="101">
        <v>18</v>
      </c>
      <c r="E40" s="186"/>
    </row>
    <row r="41" spans="3:14" ht="19.5" thickBot="1">
      <c r="C41" s="91" t="s">
        <v>49</v>
      </c>
      <c r="D41" s="102">
        <v>0</v>
      </c>
      <c r="E41" s="186"/>
    </row>
    <row r="42" spans="3:14" ht="32.25" thickBot="1">
      <c r="C42" s="91" t="s">
        <v>50</v>
      </c>
      <c r="D42" s="150">
        <v>6</v>
      </c>
      <c r="E42" s="186"/>
    </row>
    <row r="43" spans="3:14" ht="19.5" thickBot="1">
      <c r="C43" s="80" t="s">
        <v>55</v>
      </c>
      <c r="D43" s="103">
        <v>0</v>
      </c>
      <c r="E43" s="186"/>
    </row>
    <row r="44" spans="3:14" ht="32.25" thickBot="1">
      <c r="C44" s="81" t="s">
        <v>56</v>
      </c>
      <c r="D44" s="103">
        <v>9</v>
      </c>
      <c r="E44" s="186"/>
    </row>
    <row r="45" spans="3:14" ht="19.5" thickBot="1">
      <c r="C45" s="82" t="s">
        <v>23</v>
      </c>
      <c r="D45" s="190">
        <f>SUM(D40:D44)</f>
        <v>33</v>
      </c>
      <c r="E45" s="187"/>
    </row>
    <row r="51" spans="10:10">
      <c r="J51" s="206"/>
    </row>
  </sheetData>
  <mergeCells count="17">
    <mergeCell ref="C37:D37"/>
    <mergeCell ref="C38:D38"/>
    <mergeCell ref="C5:L5"/>
    <mergeCell ref="K26:L26"/>
    <mergeCell ref="K25:L25"/>
    <mergeCell ref="K24:L24"/>
    <mergeCell ref="K23:L23"/>
    <mergeCell ref="C8:D8"/>
    <mergeCell ref="H25:I25"/>
    <mergeCell ref="H24:I24"/>
    <mergeCell ref="H23:I23"/>
    <mergeCell ref="H26:I26"/>
    <mergeCell ref="C3:L3"/>
    <mergeCell ref="K27:L27"/>
    <mergeCell ref="C19:D21"/>
    <mergeCell ref="C23:F23"/>
    <mergeCell ref="C24:F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P14" sqref="P14"/>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2"/>
      <c r="D2" s="312"/>
      <c r="E2" s="312"/>
      <c r="F2" s="312"/>
      <c r="J2" s="312"/>
      <c r="K2" s="312"/>
      <c r="L2" s="312"/>
      <c r="M2" s="196"/>
    </row>
    <row r="3" spans="2:19">
      <c r="C3" s="64"/>
      <c r="D3" s="64"/>
      <c r="E3" s="64"/>
      <c r="F3" s="64"/>
      <c r="J3" s="64"/>
      <c r="K3" s="196"/>
      <c r="L3" s="64"/>
      <c r="M3" s="196"/>
    </row>
    <row r="4" spans="2:19" ht="21">
      <c r="C4" s="322" t="s">
        <v>162</v>
      </c>
      <c r="D4" s="322"/>
      <c r="E4" s="322"/>
      <c r="F4" s="322"/>
      <c r="G4" s="322"/>
      <c r="H4" s="322"/>
      <c r="I4" s="322"/>
      <c r="J4" s="322"/>
      <c r="K4" s="322"/>
      <c r="L4" s="322"/>
      <c r="M4" s="197"/>
    </row>
    <row r="5" spans="2:19">
      <c r="C5" s="64"/>
      <c r="D5" s="64"/>
      <c r="E5" s="64"/>
      <c r="F5" s="64"/>
      <c r="J5" s="64"/>
      <c r="K5" s="196"/>
      <c r="L5" s="64"/>
      <c r="M5" s="196"/>
    </row>
    <row r="6" spans="2:19" ht="37.5" customHeight="1">
      <c r="C6" s="322" t="s">
        <v>108</v>
      </c>
      <c r="D6" s="322"/>
      <c r="E6" s="322"/>
      <c r="F6" s="322"/>
      <c r="J6" s="322" t="s">
        <v>108</v>
      </c>
      <c r="K6" s="322"/>
      <c r="L6" s="322"/>
      <c r="M6" s="322"/>
      <c r="N6" s="322"/>
    </row>
    <row r="7" spans="2:19" ht="45.75" customHeight="1">
      <c r="B7" s="17"/>
      <c r="C7" s="422" t="str">
        <f>C4</f>
        <v>EJECUCIÓN PRESUPUESTARIA POR PROGRAMA AL MES DE JUNIO DE 2026</v>
      </c>
      <c r="D7" s="422"/>
      <c r="E7" s="422"/>
      <c r="F7" s="422"/>
      <c r="G7" s="17"/>
      <c r="J7" s="423" t="s">
        <v>163</v>
      </c>
      <c r="K7" s="423"/>
      <c r="L7" s="423"/>
      <c r="M7" s="423"/>
      <c r="N7" s="423"/>
    </row>
    <row r="8" spans="2:19" ht="15.75">
      <c r="B8" s="17"/>
      <c r="C8" s="421" t="s">
        <v>134</v>
      </c>
      <c r="D8" s="421"/>
      <c r="E8" s="421"/>
      <c r="F8" s="421"/>
      <c r="G8" s="17"/>
    </row>
    <row r="9" spans="2:19" ht="31.5">
      <c r="B9" s="17"/>
      <c r="C9" s="78" t="s">
        <v>21</v>
      </c>
      <c r="D9" s="78" t="s">
        <v>2</v>
      </c>
      <c r="E9" s="78" t="s">
        <v>4</v>
      </c>
      <c r="F9" s="78" t="s">
        <v>5</v>
      </c>
      <c r="G9" s="17"/>
      <c r="J9" s="78" t="s">
        <v>105</v>
      </c>
      <c r="K9" s="207" t="s">
        <v>2</v>
      </c>
      <c r="L9" s="78" t="s">
        <v>4</v>
      </c>
      <c r="M9" s="207" t="s">
        <v>107</v>
      </c>
      <c r="N9" s="223" t="s">
        <v>106</v>
      </c>
    </row>
    <row r="10" spans="2:19" ht="56.25" customHeight="1">
      <c r="B10" s="17"/>
      <c r="C10" s="220" t="s">
        <v>133</v>
      </c>
      <c r="D10" s="200">
        <v>4947982</v>
      </c>
      <c r="E10" s="200">
        <v>2078209.69</v>
      </c>
      <c r="F10" s="222">
        <f>E10/D10</f>
        <v>0.42001157037353815</v>
      </c>
      <c r="G10" s="17"/>
      <c r="H10" s="73"/>
      <c r="J10" s="220" t="s">
        <v>133</v>
      </c>
      <c r="K10" s="200">
        <f>D10</f>
        <v>4947982</v>
      </c>
      <c r="L10" s="200">
        <f>E10</f>
        <v>2078209.69</v>
      </c>
      <c r="M10" s="232">
        <f>K10-L10</f>
        <v>2869772.31</v>
      </c>
      <c r="N10" s="225">
        <f>L10/K10</f>
        <v>0.42001157037353815</v>
      </c>
      <c r="O10" s="208"/>
      <c r="Q10" s="170"/>
    </row>
    <row r="11" spans="2:19" ht="30.75">
      <c r="B11" s="17"/>
      <c r="C11" s="48" t="s">
        <v>52</v>
      </c>
      <c r="D11" s="200">
        <v>900000</v>
      </c>
      <c r="E11" s="200">
        <v>900000</v>
      </c>
      <c r="F11" s="221">
        <f>E11/D11</f>
        <v>1</v>
      </c>
      <c r="G11" s="17"/>
      <c r="H11" s="73"/>
      <c r="J11" s="48" t="s">
        <v>52</v>
      </c>
      <c r="K11" s="200">
        <v>900000</v>
      </c>
      <c r="L11" s="200">
        <f>E11</f>
        <v>900000</v>
      </c>
      <c r="M11" s="209">
        <f>K11-L11</f>
        <v>0</v>
      </c>
      <c r="N11" s="224">
        <f>L11/K11</f>
        <v>1</v>
      </c>
      <c r="O11" s="208"/>
      <c r="Q11" s="170"/>
      <c r="R11" s="170"/>
      <c r="S11" s="170"/>
    </row>
    <row r="12" spans="2:19" ht="18">
      <c r="B12" s="17"/>
      <c r="C12" s="78" t="s">
        <v>23</v>
      </c>
      <c r="D12" s="201">
        <f>SUM(D10:D11)</f>
        <v>5847982</v>
      </c>
      <c r="E12" s="201">
        <f>SUM(E10:E11)</f>
        <v>2978209.69</v>
      </c>
      <c r="F12" s="233">
        <f>E12/D12</f>
        <v>0.50927135035641358</v>
      </c>
      <c r="G12" s="17"/>
      <c r="J12" s="78" t="s">
        <v>23</v>
      </c>
      <c r="K12" s="210">
        <f>SUM(K10:K11)</f>
        <v>5847982</v>
      </c>
      <c r="L12" s="231">
        <f>SUM(L10:L11)</f>
        <v>2978209.69</v>
      </c>
      <c r="M12" s="231">
        <f>SUM(M10:M11)</f>
        <v>2869772.31</v>
      </c>
      <c r="N12" s="230">
        <f t="shared" ref="N12" si="0">+(L12/K12)*100</f>
        <v>50.927135035641356</v>
      </c>
      <c r="O12" s="43"/>
      <c r="Q12" s="170"/>
      <c r="R12" s="170"/>
      <c r="S12" s="170"/>
    </row>
    <row r="13" spans="2:19">
      <c r="B13" s="17"/>
      <c r="C13" s="49"/>
      <c r="E13" s="49"/>
      <c r="F13" s="49"/>
      <c r="G13" s="17"/>
    </row>
    <row r="14" spans="2:19">
      <c r="B14" s="17"/>
      <c r="C14" s="49"/>
      <c r="D14" s="49"/>
      <c r="E14" s="49"/>
      <c r="F14" s="49"/>
      <c r="G14" s="17"/>
      <c r="O14" s="43"/>
    </row>
    <row r="15" spans="2:19">
      <c r="B15" s="17"/>
      <c r="C15" s="17"/>
      <c r="D15" s="17"/>
      <c r="E15" s="17"/>
      <c r="F15" s="17"/>
      <c r="G15" s="17"/>
    </row>
    <row r="16" spans="2:19" ht="167.25" customHeight="1">
      <c r="C16" s="417" t="s">
        <v>135</v>
      </c>
      <c r="D16" s="336"/>
      <c r="E16" s="336"/>
      <c r="F16" s="336"/>
      <c r="O16" s="43"/>
    </row>
    <row r="17" spans="3:6" ht="21">
      <c r="C17" s="168"/>
      <c r="D17" s="168"/>
      <c r="E17" s="168"/>
      <c r="F17" s="168"/>
    </row>
    <row r="18" spans="3:6" ht="147.75" customHeight="1">
      <c r="C18" s="419" t="s">
        <v>136</v>
      </c>
      <c r="D18" s="420"/>
      <c r="E18" s="420"/>
      <c r="F18" s="420"/>
    </row>
    <row r="19" spans="3:6" ht="21">
      <c r="C19" s="169"/>
      <c r="D19" s="169"/>
      <c r="E19" s="169"/>
      <c r="F19" s="169"/>
    </row>
    <row r="20" spans="3:6" ht="21">
      <c r="C20" s="418"/>
      <c r="D20" s="418"/>
      <c r="E20" s="418"/>
      <c r="F20" s="418"/>
    </row>
    <row r="26" spans="3:6" ht="78" customHeight="1"/>
    <row r="52" spans="4:4" ht="18">
      <c r="D52" s="167"/>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2026-07-02T17:53:17Z</cp:lastPrinted>
  <dcterms:created xsi:type="dcterms:W3CDTF">2023-02-11T22:01:01Z</dcterms:created>
  <dcterms:modified xsi:type="dcterms:W3CDTF">2026-07-02T17:53:28Z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