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cuments\Financiero GDG 2026\Tablero Rendición de Cuentas 2026\"/>
    </mc:Choice>
  </mc:AlternateContent>
  <xr:revisionPtr revIDLastSave="0" documentId="13_ncr:1_{F8478D36-47C9-424B-834C-C4B38739F7C2}" xr6:coauthVersionLast="47" xr6:coauthVersionMax="47" xr10:uidLastSave="{00000000-0000-0000-0000-000000000000}"/>
  <bookViews>
    <workbookView xWindow="-120" yWindow="-120" windowWidth="29040" windowHeight="15720" tabRatio="794"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FINALIDAD'!$J$65</definedName>
    <definedName name="_xlnm.Print_Area" localSheetId="0">TABLERO!$A$1:$O$29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6" l="1"/>
  <c r="D45" i="5"/>
  <c r="F33" i="5"/>
  <c r="E33" i="5"/>
  <c r="R6" i="2"/>
  <c r="L11" i="6"/>
  <c r="K10" i="6"/>
  <c r="L10" i="6"/>
  <c r="F32" i="5"/>
  <c r="F30" i="5"/>
  <c r="F28" i="5"/>
  <c r="F29" i="5"/>
  <c r="F27" i="5"/>
  <c r="L12" i="6" l="1"/>
  <c r="M10" i="6"/>
  <c r="T9" i="2"/>
  <c r="F12" i="1"/>
  <c r="N11" i="6"/>
  <c r="N10" i="6"/>
  <c r="M11" i="6"/>
  <c r="F11" i="6"/>
  <c r="F10" i="6"/>
  <c r="L32" i="5"/>
  <c r="L31" i="5"/>
  <c r="I29" i="5"/>
  <c r="N23" i="1"/>
  <c r="D11" i="5" l="1"/>
  <c r="L24" i="4"/>
  <c r="L23" i="4"/>
  <c r="L22" i="4"/>
  <c r="L13" i="4"/>
  <c r="H21" i="1" s="1"/>
  <c r="D30" i="4"/>
  <c r="D29" i="4"/>
  <c r="D28" i="4"/>
  <c r="D27" i="4"/>
  <c r="D26" i="4"/>
  <c r="D15" i="4"/>
  <c r="R9" i="2"/>
  <c r="D31" i="4" l="1"/>
  <c r="D13" i="3"/>
  <c r="E40" i="3" s="1"/>
  <c r="E41" i="3" s="1"/>
  <c r="K12" i="6"/>
  <c r="H8" i="1"/>
  <c r="H9" i="1"/>
  <c r="H10" i="1"/>
  <c r="H11" i="1"/>
  <c r="H12" i="1"/>
  <c r="H13" i="1"/>
  <c r="N22" i="1"/>
  <c r="N12" i="6" l="1"/>
  <c r="M12" i="6"/>
  <c r="D14" i="3"/>
  <c r="K10" i="1" s="1"/>
  <c r="D46" i="3"/>
  <c r="D47" i="3" l="1"/>
  <c r="S9" i="2"/>
  <c r="F27" i="1"/>
  <c r="N21" i="1"/>
  <c r="G28" i="1"/>
  <c r="F28" i="1"/>
  <c r="G27" i="1"/>
  <c r="D12" i="6"/>
  <c r="E12" i="6"/>
  <c r="F10" i="2"/>
  <c r="F8" i="1"/>
  <c r="F12" i="6" l="1"/>
  <c r="F16" i="1"/>
  <c r="U9" i="2"/>
  <c r="L25" i="4"/>
  <c r="N19" i="1" l="1"/>
  <c r="K8" i="1" l="1"/>
  <c r="N20" i="1"/>
  <c r="N12" i="1" l="1"/>
  <c r="N8" i="1"/>
  <c r="H19" i="1"/>
  <c r="H20" i="1"/>
  <c r="H18" i="1"/>
  <c r="G29" i="1" l="1"/>
  <c r="F29" i="1"/>
  <c r="H27" i="1"/>
  <c r="N16" i="1"/>
  <c r="H28" i="1"/>
  <c r="H29" i="1" l="1"/>
</calcChain>
</file>

<file path=xl/sharedStrings.xml><?xml version="1.0" encoding="utf-8"?>
<sst xmlns="http://schemas.openxmlformats.org/spreadsheetml/2006/main" count="248" uniqueCount="163">
  <si>
    <t>AUTORIDADES</t>
  </si>
  <si>
    <t>SERVICIOS PERSONALES, TÉCNICOS Y PROFESIONALES</t>
  </si>
  <si>
    <t>Presupuesto vigente</t>
  </si>
  <si>
    <t>Descripción del programa</t>
  </si>
  <si>
    <t>Presupuesto ejecutado</t>
  </si>
  <si>
    <t>Procentaje de ejecución</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</si>
  <si>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</si>
  <si>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</si>
  <si>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</si>
  <si>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</si>
  <si>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</si>
  <si>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</si>
  <si>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</si>
  <si>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</si>
  <si>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</si>
  <si>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</si>
  <si>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</si>
  <si>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</si>
  <si>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Región I: Región Metropolitana</t>
  </si>
  <si>
    <t>REGIÓN</t>
  </si>
  <si>
    <t>TOTAL</t>
  </si>
  <si>
    <t>PROGRAMA PRESUPUESTARIO</t>
  </si>
  <si>
    <t>PROGRAMA 99: PARTIDAS NO ASIGNABLES A PROGRAMAS</t>
  </si>
  <si>
    <t xml:space="preserve">TOTAL </t>
  </si>
  <si>
    <t xml:space="preserve">Grupo 000: Servicios Personales </t>
  </si>
  <si>
    <t>Grupo 200: Materiales y Suministros</t>
  </si>
  <si>
    <t>Grupo 400: Transferencias Corrientes</t>
  </si>
  <si>
    <t>Presupuesto vigente para pago de salarios y honorarios</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</si>
  <si>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</si>
  <si>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</si>
  <si>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</si>
  <si>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</si>
  <si>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</si>
  <si>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Total</t>
  </si>
  <si>
    <t xml:space="preserve">Total </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</si>
  <si>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</si>
  <si>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</si>
  <si>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</si>
  <si>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</si>
  <si>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</si>
  <si>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</si>
  <si>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</si>
  <si>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</si>
  <si>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</si>
  <si>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</si>
  <si>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</si>
  <si>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</si>
  <si>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</si>
  <si>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</si>
  <si>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</si>
  <si>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</si>
  <si>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 xml:space="preserve">% De ejecución </t>
  </si>
  <si>
    <r>
      <rPr>
        <b/>
        <sz val="12"/>
        <color theme="1"/>
        <rFont val="Arial"/>
        <family val="2"/>
      </rPr>
      <t xml:space="preserve">PROGRAMA 99: </t>
    </r>
    <r>
      <rPr>
        <sz val="12"/>
        <color theme="1"/>
        <rFont val="Arial"/>
        <family val="2"/>
      </rPr>
      <t>PARTIDAS NO ASIGNABLES A PROGRAMAS</t>
    </r>
  </si>
  <si>
    <t>(QUETZALES)</t>
  </si>
  <si>
    <t>EJECUCIÓN PRESUPUESTARIA POR REGIÓN</t>
  </si>
  <si>
    <t>031 Jornales</t>
  </si>
  <si>
    <t>Subgrupo 18 "Servicios técnicos y profesionales"</t>
  </si>
  <si>
    <t>GESTIÓN DEL PRESUPUESTO</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</si>
  <si>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</si>
  <si>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</si>
  <si>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</si>
  <si>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</si>
  <si>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t>Servidores públicos con contrato anual o renovación anual del mismo: Personal directivo con diversas especialidades: Directores Ejecutivos, Directores Técnicos y otros.</t>
  </si>
  <si>
    <t xml:space="preserve"> </t>
  </si>
  <si>
    <t>DEPRATAMENTOS</t>
  </si>
  <si>
    <t>Guatemala</t>
  </si>
  <si>
    <t>FINALIDAD</t>
  </si>
  <si>
    <t>Administración, Gestión</t>
  </si>
  <si>
    <t>PROGRAMAS PRESUPUESTARIOS VINCULADOS **</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</si>
  <si>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</si>
  <si>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</si>
  <si>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</si>
  <si>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</si>
  <si>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</si>
  <si>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</si>
  <si>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</si>
  <si>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</si>
  <si>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t>
  </si>
  <si>
    <t>SERVICIOS PERSONALES, TÉCNICOS Y PROFESIONALES (Quetzales)</t>
  </si>
  <si>
    <t>Ejecución presupuestaria del subgrupo de gasto 18                        Servicios Técnicos y profesionales</t>
  </si>
  <si>
    <t xml:space="preserve">CONCEPTO </t>
  </si>
  <si>
    <t>Presupuesto devengado</t>
  </si>
  <si>
    <t>PRESUPUESTO VIGENTE</t>
  </si>
  <si>
    <t>PRESUPUESTO DEVENGADO</t>
  </si>
  <si>
    <t>% EJEC</t>
  </si>
  <si>
    <t>Programas</t>
  </si>
  <si>
    <t>EJECUCIÓN PRESUPUESTARIA (MILLONES DE QUETZALES)</t>
  </si>
  <si>
    <t xml:space="preserve">REGIÓN </t>
  </si>
  <si>
    <t xml:space="preserve">PERSONAL </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</si>
  <si>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</si>
  <si>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</si>
  <si>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</si>
  <si>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</si>
  <si>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</si>
  <si>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</si>
  <si>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</si>
  <si>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</si>
  <si>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</si>
  <si>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EJECUCIÓN PRESUPUESTARIA
POR GRUPOS DE GASTO  </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</si>
  <si>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</si>
  <si>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</si>
  <si>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</si>
  <si>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</si>
  <si>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</si>
  <si>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</si>
  <si>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t>Programa</t>
  </si>
  <si>
    <t xml:space="preserve">% EJECUCIÓN </t>
  </si>
  <si>
    <t>Saldo por devengar</t>
  </si>
  <si>
    <t>GOBERNACIÓN DEPARTAMENTAL DE GUATEMALA</t>
  </si>
  <si>
    <t>Gobernador Departamental de Guatemala</t>
  </si>
  <si>
    <t>Mauricio Roberto Benard Alvarado</t>
  </si>
  <si>
    <t xml:space="preserve">     Información Pública</t>
  </si>
  <si>
    <t>Jefe Administrativo Financiero</t>
  </si>
  <si>
    <t>Edgar Raúl Cifuentes Salgueros</t>
  </si>
  <si>
    <t>Subjefe Financiero</t>
  </si>
  <si>
    <t>Felipe Antonio Sen Rosales</t>
  </si>
  <si>
    <t>Gobernación Departamental de Guatemala</t>
  </si>
  <si>
    <r>
      <rPr>
        <b/>
        <sz val="14"/>
        <color theme="1"/>
        <rFont val="Calibri"/>
        <family val="2"/>
        <scheme val="minor"/>
      </rPr>
      <t>Fuente</t>
    </r>
    <r>
      <rPr>
        <sz val="14"/>
        <color theme="1"/>
        <rFont val="Calibri"/>
        <family val="2"/>
        <scheme val="minor"/>
      </rPr>
      <t>: Plan Operativo Anual (POA) 2025 de la Gobernación Departamental de Guatemala (Visión y Misión)</t>
    </r>
  </si>
  <si>
    <r>
      <t xml:space="preserve">200 MATERIALES Y SUMINISTROS: </t>
    </r>
    <r>
      <rPr>
        <sz val="14"/>
        <color rgb="FF002060"/>
        <rFont val="Arial"/>
        <family val="2"/>
      </rPr>
      <t>Para compra de alimentos, papel de escritorio, insumos de limpieza, etc.</t>
    </r>
  </si>
  <si>
    <r>
      <t xml:space="preserve">300 PROPIEDAD, PLANTA, EQUIPO E INTANGIBLES: </t>
    </r>
    <r>
      <rPr>
        <sz val="14"/>
        <color rgb="FF002060"/>
        <rFont val="Arial"/>
        <family val="2"/>
      </rPr>
      <t>Compra de computadoras, mobiliario y equipo de oficina, equipo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</si>
  <si>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del Comité Pro-Festejos de la Independencia Nacional.</t>
    </r>
  </si>
  <si>
    <t>Dirección y Coordinación</t>
  </si>
  <si>
    <t>Servicio de emisión de resoluciones, autorizaciones y certificaciones</t>
  </si>
  <si>
    <t>Transferencias Corrientes</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</si>
  <si>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t>
    </r>
  </si>
  <si>
    <t>Servicio personales, pago de nomina de personal permanente 011 y personal temporal renglón 029</t>
  </si>
  <si>
    <t>Se realizan actas de supervivencia de las diferentes instituciones de Gobierno que solicite la población guatemalteca.</t>
  </si>
  <si>
    <t>Tranferencia económica</t>
  </si>
  <si>
    <t>Comité Pro-Festejos de Independencia Nacional</t>
  </si>
  <si>
    <t>MAPA DEL DEPARTAMENTO DE GUATEMALA Y MUNCIPIOS</t>
  </si>
  <si>
    <t>0 Personas                                                          0 Personas                                                0 Personas</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</si>
  <si>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Contratadas con cargo al  Subgrupo de gasto 18 (Servicios Técnicos y profesionales).                                                                                      </t>
    </r>
  </si>
  <si>
    <t>(Cifras en quetzales)</t>
  </si>
  <si>
    <r>
      <t xml:space="preserve">PROGRAMA 15: </t>
    </r>
    <r>
      <rPr>
        <sz val="12"/>
        <color theme="1"/>
        <rFont val="Arial"/>
        <family val="2"/>
      </rPr>
      <t>SERVICIOS DE GOBIERNO DEPARTAMENTAL Y REGISTRO DE PERSONAS JURÍDICAS</t>
    </r>
  </si>
  <si>
    <t>(CIFRAS EN QUETZALES)</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</si>
  <si>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</si>
  <si>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t>
    </r>
  </si>
  <si>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en toda las mesas de trabajo de la institución.</t>
    </r>
  </si>
  <si>
    <r>
      <t xml:space="preserve">En este programa </t>
    </r>
    <r>
      <rPr>
        <b/>
        <sz val="11"/>
        <rFont val="Arial"/>
        <family val="2"/>
      </rPr>
      <t>se asignan y transfieren los aportes</t>
    </r>
    <r>
      <rPr>
        <sz val="11"/>
        <rFont val="Arial"/>
        <family val="2"/>
      </rPr>
      <t xml:space="preserve"> al Comité Pro-Festejos de Independencia Nacional (Constitución, decretos,  acuerdos guberantivos, convenios administrativos, entre otros).</t>
    </r>
  </si>
  <si>
    <t>PROGRAMA 15: ACTIVIDADES CENTRALES</t>
  </si>
  <si>
    <t>(Cifras en millones)</t>
  </si>
  <si>
    <t>EJECUCIÓN PRESUPUESTARIA 
POR FINALIDAD                                                                       (Cifras en Quetzales)</t>
  </si>
  <si>
    <t>EJECUCIÓN 
POR FINALIDAD                                                                                               (Cifras en millones)</t>
  </si>
  <si>
    <r>
      <rPr>
        <b/>
        <sz val="14"/>
        <color theme="1"/>
        <rFont val="Calibri"/>
        <family val="2"/>
        <scheme val="minor"/>
      </rPr>
      <t>Fuente</t>
    </r>
    <r>
      <rPr>
        <sz val="14"/>
        <color theme="1"/>
        <rFont val="Calibri"/>
        <family val="2"/>
        <scheme val="minor"/>
      </rPr>
      <t>: Manual de Organización, Funciones y Puestos Gobernaciones Departamentales. Primera Edición Noviembre 2013</t>
    </r>
  </si>
  <si>
    <t>Descripción de los grupos de gasto vigentes en la GOBERNACIÓN</t>
  </si>
  <si>
    <t>8 Personas</t>
  </si>
  <si>
    <t>Presupuesto vigente 2026</t>
  </si>
  <si>
    <t>Grupo 900: Asignaciones Globales</t>
  </si>
  <si>
    <t>9 Personas</t>
  </si>
  <si>
    <t>ACTUALIZADO AL 30 DE ABRIL DE 2026</t>
  </si>
  <si>
    <t xml:space="preserve">PRINCIPALES AVANCES O LOGROS
AL 30 DE ABRIL DE 2026 </t>
  </si>
  <si>
    <t>EJECUCIÓN PRESUPUESTARIA INSTITUCIONAL AL MES DE ABRIL DE 2026</t>
  </si>
  <si>
    <t>EJECUCIÓN PRESUPUESTARIA POR GRUPO DE GASTO Y FINALIDAD AL MES DE ABRIL DE 2026</t>
  </si>
  <si>
    <t>EJECUCIÓN PRESUPUESTARIA POR GRUPO DE GASTO A ABRIL DE 2026</t>
  </si>
  <si>
    <t>AL MES DE ABRIL DE 2026</t>
  </si>
  <si>
    <t>SERVICIOS PERSONALES, TÉCNICOS Y PROFESIONALES, AL 30 DE ABRIL 2026</t>
  </si>
  <si>
    <t>18 Personas</t>
  </si>
  <si>
    <t>CARACTERÍSTICAS DEL PERSONAL QUE LABORA EN LA INSTITUCIÓN AL 30 DE ABRIL 2026</t>
  </si>
  <si>
    <t>PERSONAL QUE LABORA EN LA INSTITUCIÓN                                                                           AL MES DE ABRIL 2026</t>
  </si>
  <si>
    <t>Al mes de ABRIL de 2026</t>
  </si>
  <si>
    <t>EJECUCIÓN PRESUPUESTARIA POR PROGRAMA AL MES DE ABRIL DE 2026</t>
  </si>
  <si>
    <t>EJECUCIÓN PRESUPUESTARIA POR PROGRAMA                                                                                                                                                                       AL MES DE ABRIL DE 2026                                                                                                                                                                                                                                                                                                                                                                           (CIFRAS EN QUETZALES)</t>
  </si>
  <si>
    <t>1,445 Metas fisicas generadas en las mesas de trabajo que integran la Gobernación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</si>
</sst>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9">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
      <b/>
      <sz val="18"/>
      <color theme="0"/>
      <name val="Calibri"/>
      <family val="2"/>
      <scheme val="minor"/>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E07D"/>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2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0" fillId="4" borderId="0" xfId="0" applyFill="1" applyAlignment="1">
      <alignment wrapText="1"/>
    </xf>
    <xf numFmtId="0" fontId="24" fillId="0" borderId="0" xfId="0" applyFont="1"/>
    <xf numFmtId="0" fontId="28" fillId="0" borderId="0" xfId="0" applyFont="1"/>
    <xf numFmtId="0" fontId="29"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2" fillId="0" borderId="0" xfId="0" applyFont="1" applyAlignment="1">
      <alignment vertical="center"/>
    </xf>
    <xf numFmtId="0" fontId="19" fillId="4" borderId="9" xfId="0" applyFont="1" applyFill="1" applyBorder="1" applyAlignment="1">
      <alignment horizontal="right"/>
    </xf>
    <xf numFmtId="0" fontId="34" fillId="0" borderId="0" xfId="0" applyFont="1"/>
    <xf numFmtId="0" fontId="33"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7"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9" fillId="0" borderId="28" xfId="0" applyFont="1" applyBorder="1" applyAlignment="1">
      <alignment vertical="center" wrapText="1"/>
    </xf>
    <xf numFmtId="0" fontId="29"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4" fontId="30"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2"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40" fillId="0" borderId="39" xfId="0" applyFont="1" applyBorder="1"/>
    <xf numFmtId="0" fontId="25" fillId="0" borderId="39" xfId="0" applyFont="1" applyBorder="1" applyAlignment="1">
      <alignment vertical="center"/>
    </xf>
    <xf numFmtId="0" fontId="25" fillId="0" borderId="39" xfId="0" applyFont="1" applyFill="1" applyBorder="1" applyAlignment="1">
      <alignment vertical="center" wrapText="1"/>
    </xf>
    <xf numFmtId="0" fontId="40" fillId="0" borderId="39" xfId="0" applyFont="1" applyBorder="1" applyAlignment="1">
      <alignment horizontal="center"/>
    </xf>
    <xf numFmtId="0" fontId="28"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36" fillId="0" borderId="28" xfId="0" applyFont="1" applyBorder="1" applyAlignment="1">
      <alignment horizontal="right" vertical="center" wrapText="1"/>
    </xf>
    <xf numFmtId="0" fontId="36"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5" fillId="0" borderId="39" xfId="0" applyFont="1" applyBorder="1" applyAlignment="1">
      <alignment vertical="center" wrapText="1"/>
    </xf>
    <xf numFmtId="0" fontId="26" fillId="0" borderId="39" xfId="0" applyFont="1" applyBorder="1" applyAlignment="1">
      <alignment vertical="center" wrapText="1"/>
    </xf>
    <xf numFmtId="2" fontId="28" fillId="0" borderId="39" xfId="0" applyNumberFormat="1" applyFont="1" applyBorder="1" applyAlignment="1">
      <alignment horizontal="center" vertical="center"/>
    </xf>
    <xf numFmtId="165" fontId="37"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4" fillId="2" borderId="45" xfId="0" applyFont="1" applyFill="1" applyBorder="1" applyAlignment="1">
      <alignment horizontal="center"/>
    </xf>
    <xf numFmtId="0" fontId="6" fillId="0" borderId="46" xfId="0" applyFont="1" applyFill="1" applyBorder="1" applyAlignment="1">
      <alignment horizontal="center" vertical="center" wrapText="1"/>
    </xf>
    <xf numFmtId="0" fontId="43"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6" fillId="0" borderId="39" xfId="0" applyNumberFormat="1" applyFont="1" applyBorder="1" applyAlignment="1">
      <alignment horizontal="center" vertical="center" wrapText="1"/>
    </xf>
    <xf numFmtId="1" fontId="36" fillId="0" borderId="39" xfId="0" applyNumberFormat="1" applyFont="1" applyBorder="1" applyAlignment="1">
      <alignment horizontal="center" vertical="center"/>
    </xf>
    <xf numFmtId="1" fontId="28" fillId="0" borderId="39" xfId="0" applyNumberFormat="1" applyFont="1" applyBorder="1" applyAlignment="1">
      <alignment horizontal="center" vertical="center"/>
    </xf>
    <xf numFmtId="0" fontId="45" fillId="0" borderId="1" xfId="0" applyFont="1" applyBorder="1" applyAlignment="1">
      <alignment horizontal="left" vertical="center" wrapText="1"/>
    </xf>
    <xf numFmtId="4" fontId="41" fillId="0" borderId="1" xfId="0" applyNumberFormat="1" applyFont="1" applyBorder="1" applyAlignment="1">
      <alignment horizontal="left" vertical="center"/>
    </xf>
    <xf numFmtId="0" fontId="46" fillId="2" borderId="0" xfId="0" applyFont="1" applyFill="1"/>
    <xf numFmtId="0" fontId="11" fillId="5" borderId="1" xfId="0" applyFont="1" applyFill="1" applyBorder="1" applyAlignment="1">
      <alignment horizontal="center" vertical="center" wrapText="1"/>
    </xf>
    <xf numFmtId="0" fontId="38" fillId="0" borderId="0" xfId="0" applyFont="1"/>
    <xf numFmtId="0" fontId="36" fillId="0" borderId="28" xfId="0" applyFont="1" applyBorder="1" applyAlignment="1">
      <alignment horizontal="left" vertical="center" wrapText="1"/>
    </xf>
    <xf numFmtId="0" fontId="29" fillId="4" borderId="0" xfId="0" applyFont="1" applyFill="1" applyBorder="1" applyAlignment="1">
      <alignment horizontal="left" vertical="center" wrapText="1"/>
    </xf>
    <xf numFmtId="3" fontId="28" fillId="0" borderId="39" xfId="0" applyNumberFormat="1" applyFont="1" applyBorder="1" applyAlignment="1">
      <alignment horizontal="center"/>
    </xf>
    <xf numFmtId="0" fontId="16" fillId="0" borderId="4" xfId="0" applyFont="1" applyBorder="1" applyAlignment="1">
      <alignment horizontal="left" vertical="center" wrapText="1"/>
    </xf>
    <xf numFmtId="0" fontId="52" fillId="0" borderId="0" xfId="0" applyFont="1"/>
    <xf numFmtId="0" fontId="15" fillId="4" borderId="0" xfId="0" applyFont="1" applyFill="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27" fillId="0" borderId="1" xfId="0" applyFont="1" applyBorder="1" applyAlignment="1">
      <alignment horizontal="center" vertical="center"/>
    </xf>
    <xf numFmtId="0" fontId="27" fillId="8" borderId="1" xfId="0" applyFont="1" applyFill="1" applyBorder="1" applyAlignment="1">
      <alignment horizontal="left" vertical="center"/>
    </xf>
    <xf numFmtId="0" fontId="36" fillId="0" borderId="1" xfId="0" applyFont="1" applyBorder="1" applyAlignment="1">
      <alignment horizontal="left" vertical="center" wrapText="1"/>
    </xf>
    <xf numFmtId="0" fontId="36" fillId="8" borderId="1" xfId="0" applyFont="1" applyFill="1" applyBorder="1" applyAlignment="1">
      <alignment horizontal="left" vertical="center" wrapText="1"/>
    </xf>
    <xf numFmtId="0" fontId="36" fillId="8" borderId="1" xfId="0" applyFont="1" applyFill="1" applyBorder="1" applyAlignment="1">
      <alignment horizontal="left" vertical="center"/>
    </xf>
    <xf numFmtId="0" fontId="54" fillId="0" borderId="0" xfId="0" applyFont="1" applyBorder="1" applyAlignment="1">
      <alignment horizontal="center"/>
    </xf>
    <xf numFmtId="0" fontId="37" fillId="0" borderId="0" xfId="0" applyFont="1" applyFill="1" applyBorder="1" applyAlignment="1">
      <alignment vertical="center" wrapText="1"/>
    </xf>
    <xf numFmtId="0" fontId="37" fillId="0" borderId="48" xfId="0" applyFont="1" applyFill="1" applyBorder="1" applyAlignment="1">
      <alignment vertical="center" wrapText="1"/>
    </xf>
    <xf numFmtId="0" fontId="37"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13" borderId="1" xfId="0" applyFont="1" applyFill="1" applyBorder="1" applyAlignment="1">
      <alignment horizontal="center"/>
    </xf>
    <xf numFmtId="0" fontId="0" fillId="0" borderId="0" xfId="0" applyFont="1" applyBorder="1"/>
    <xf numFmtId="0" fontId="29"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9" fillId="0" borderId="0" xfId="0" applyFont="1" applyFill="1" applyBorder="1" applyAlignment="1">
      <alignment horizontal="center"/>
    </xf>
    <xf numFmtId="0" fontId="44" fillId="0" borderId="0" xfId="0" applyFont="1" applyFill="1" applyBorder="1" applyAlignment="1">
      <alignment horizontal="center"/>
    </xf>
    <xf numFmtId="3" fontId="28"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5"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0" borderId="13" xfId="0" applyFont="1" applyBorder="1" applyAlignment="1">
      <alignment horizontal="left" vertical="center" wrapText="1"/>
    </xf>
    <xf numFmtId="164" fontId="23" fillId="8" borderId="1" xfId="0" applyNumberFormat="1" applyFont="1" applyFill="1" applyBorder="1" applyAlignment="1">
      <alignment horizontal="right" vertical="center"/>
    </xf>
    <xf numFmtId="164" fontId="23"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3" fillId="4" borderId="55" xfId="0" applyNumberFormat="1" applyFont="1" applyFill="1" applyBorder="1" applyAlignment="1">
      <alignment horizontal="center" vertical="center"/>
    </xf>
    <xf numFmtId="164" fontId="23" fillId="4" borderId="24" xfId="0" applyNumberFormat="1" applyFont="1" applyFill="1" applyBorder="1" applyAlignment="1">
      <alignment horizontal="center" vertical="center"/>
    </xf>
    <xf numFmtId="0" fontId="36" fillId="4" borderId="28" xfId="0" applyFont="1" applyFill="1" applyBorder="1" applyAlignment="1">
      <alignment horizontal="right" vertical="center"/>
    </xf>
    <xf numFmtId="164" fontId="36" fillId="0" borderId="1" xfId="0" applyNumberFormat="1" applyFont="1" applyBorder="1" applyAlignment="1">
      <alignment vertical="center"/>
    </xf>
    <xf numFmtId="3" fontId="36" fillId="0" borderId="28" xfId="0" applyNumberFormat="1" applyFont="1" applyBorder="1" applyAlignment="1">
      <alignment horizontal="right" vertical="center" wrapText="1"/>
    </xf>
    <xf numFmtId="0" fontId="61" fillId="0" borderId="0" xfId="0" applyFont="1"/>
    <xf numFmtId="0" fontId="31" fillId="0" borderId="0" xfId="0" applyFont="1"/>
    <xf numFmtId="0" fontId="31" fillId="0" borderId="0" xfId="0" applyFont="1" applyAlignment="1">
      <alignment horizontal="center"/>
    </xf>
    <xf numFmtId="4" fontId="63" fillId="0" borderId="0" xfId="0" applyNumberFormat="1" applyFont="1" applyAlignment="1">
      <alignment horizontal="right" vertical="top"/>
    </xf>
    <xf numFmtId="164" fontId="39" fillId="0" borderId="28" xfId="0" applyNumberFormat="1" applyFont="1" applyBorder="1" applyAlignment="1">
      <alignment horizontal="right" vertical="top"/>
    </xf>
    <xf numFmtId="167" fontId="39"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30" fillId="0" borderId="1" xfId="0" applyNumberFormat="1" applyFont="1" applyBorder="1" applyAlignment="1">
      <alignment horizontal="right" vertical="top"/>
    </xf>
    <xf numFmtId="4" fontId="65" fillId="0" borderId="0" xfId="0" applyNumberFormat="1" applyFont="1" applyAlignment="1">
      <alignment horizontal="right" vertical="top"/>
    </xf>
    <xf numFmtId="3" fontId="0" fillId="4" borderId="0" xfId="0" applyNumberFormat="1" applyFill="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45" fillId="0" borderId="56" xfId="0" applyFont="1" applyBorder="1" applyAlignment="1">
      <alignment horizontal="center" vertical="center" wrapText="1"/>
    </xf>
    <xf numFmtId="164" fontId="36" fillId="0" borderId="56" xfId="0" applyNumberFormat="1" applyFont="1" applyBorder="1" applyAlignment="1">
      <alignment horizontal="center" vertical="center"/>
    </xf>
    <xf numFmtId="4" fontId="69" fillId="0" borderId="0" xfId="0" applyNumberFormat="1" applyFont="1" applyBorder="1" applyAlignment="1">
      <alignment horizontal="right" vertical="top"/>
    </xf>
    <xf numFmtId="0" fontId="70" fillId="0" borderId="39" xfId="0" applyFont="1" applyBorder="1" applyAlignment="1">
      <alignment horizont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2" fontId="28" fillId="0" borderId="0" xfId="0" applyNumberFormat="1" applyFont="1" applyBorder="1" applyAlignment="1">
      <alignment horizontal="center" vertical="center"/>
    </xf>
    <xf numFmtId="2" fontId="28"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4" fillId="2" borderId="39" xfId="0" applyFont="1" applyFill="1" applyBorder="1" applyAlignment="1">
      <alignment horizontal="center"/>
    </xf>
    <xf numFmtId="1" fontId="68" fillId="0" borderId="39" xfId="0" applyNumberFormat="1" applyFont="1" applyBorder="1" applyAlignment="1">
      <alignment horizontal="center"/>
    </xf>
    <xf numFmtId="0" fontId="49" fillId="0" borderId="0" xfId="0" applyFont="1" applyFill="1" applyAlignment="1">
      <alignment horizontal="center"/>
    </xf>
    <xf numFmtId="4" fontId="30" fillId="0" borderId="0" xfId="0" applyNumberFormat="1" applyFont="1" applyBorder="1" applyAlignment="1">
      <alignment horizontal="right" vertical="top"/>
    </xf>
    <xf numFmtId="0" fontId="75" fillId="0" borderId="28" xfId="0" applyFont="1" applyBorder="1" applyAlignment="1">
      <alignment horizontal="right" vertical="center" wrapText="1"/>
    </xf>
    <xf numFmtId="0" fontId="29"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9" fillId="2" borderId="0" xfId="0" applyFont="1" applyFill="1" applyAlignment="1">
      <alignment horizontal="center"/>
    </xf>
    <xf numFmtId="0" fontId="26"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4" fontId="30"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6" fillId="0" borderId="25" xfId="0" applyFont="1" applyBorder="1" applyAlignment="1">
      <alignment horizontal="left" vertical="center" wrapText="1"/>
    </xf>
    <xf numFmtId="0" fontId="75" fillId="0" borderId="25" xfId="0" applyFont="1" applyBorder="1" applyAlignment="1">
      <alignment horizontal="right" vertical="center" wrapText="1"/>
    </xf>
    <xf numFmtId="0" fontId="27" fillId="0" borderId="28" xfId="0" applyFont="1" applyBorder="1" applyAlignment="1">
      <alignment horizontal="center" vertical="center" wrapText="1"/>
    </xf>
    <xf numFmtId="3" fontId="27"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6" fillId="0" borderId="0" xfId="0" applyNumberFormat="1" applyFont="1" applyAlignment="1">
      <alignment horizontal="right" vertical="top"/>
    </xf>
    <xf numFmtId="166" fontId="39" fillId="0" borderId="56" xfId="0" applyNumberFormat="1" applyFont="1" applyBorder="1" applyAlignment="1">
      <alignment horizontal="right" vertical="center"/>
    </xf>
    <xf numFmtId="166" fontId="20" fillId="8" borderId="56" xfId="0" applyNumberFormat="1" applyFont="1" applyFill="1" applyBorder="1" applyAlignment="1">
      <alignment horizontal="right" vertical="center" wrapText="1"/>
    </xf>
    <xf numFmtId="0" fontId="11" fillId="0" borderId="0" xfId="0" applyFont="1" applyAlignment="1">
      <alignment horizontal="center"/>
    </xf>
    <xf numFmtId="10" fontId="9" fillId="0" borderId="1" xfId="1" applyNumberFormat="1" applyFont="1" applyBorder="1"/>
    <xf numFmtId="0" fontId="21" fillId="0" borderId="4" xfId="0" applyFont="1" applyBorder="1" applyAlignment="1">
      <alignment horizontal="center" vertical="center" wrapText="1"/>
    </xf>
    <xf numFmtId="0" fontId="27" fillId="0" borderId="1" xfId="0" applyFont="1" applyBorder="1" applyAlignment="1">
      <alignment horizontal="left" vertical="center" wrapText="1"/>
    </xf>
    <xf numFmtId="0" fontId="16" fillId="4" borderId="8" xfId="0" applyFont="1" applyFill="1" applyBorder="1" applyAlignment="1">
      <alignment horizontal="left" vertical="center" wrapText="1"/>
    </xf>
    <xf numFmtId="8" fontId="19" fillId="4" borderId="9" xfId="0" applyNumberFormat="1" applyFont="1" applyFill="1" applyBorder="1" applyAlignment="1">
      <alignment horizontal="center" vertical="center"/>
    </xf>
    <xf numFmtId="10" fontId="36" fillId="0" borderId="1" xfId="1" applyNumberFormat="1" applyFont="1" applyBorder="1" applyAlignment="1">
      <alignment vertical="center"/>
    </xf>
    <xf numFmtId="166" fontId="71" fillId="0" borderId="56" xfId="0" applyNumberFormat="1" applyFont="1" applyBorder="1" applyAlignment="1">
      <alignment horizontal="center" vertical="center"/>
    </xf>
    <xf numFmtId="10" fontId="71" fillId="0" borderId="56" xfId="1" applyNumberFormat="1" applyFont="1" applyBorder="1" applyAlignment="1">
      <alignment horizontal="center" vertical="center"/>
    </xf>
    <xf numFmtId="0" fontId="12" fillId="4" borderId="1" xfId="0" applyFont="1" applyFill="1" applyBorder="1" applyAlignment="1">
      <alignment horizontal="left" vertical="center" wrapText="1"/>
    </xf>
    <xf numFmtId="9" fontId="30" fillId="0" borderId="1" xfId="1" applyFont="1" applyBorder="1" applyAlignment="1">
      <alignment horizontal="right" vertical="center"/>
    </xf>
    <xf numFmtId="10" fontId="30" fillId="0" borderId="1" xfId="1" applyNumberFormat="1" applyFont="1" applyBorder="1" applyAlignment="1">
      <alignment horizontal="right" vertical="center"/>
    </xf>
    <xf numFmtId="0" fontId="11" fillId="3" borderId="56" xfId="0" applyFont="1" applyFill="1" applyBorder="1" applyAlignment="1">
      <alignment horizontal="center"/>
    </xf>
    <xf numFmtId="9" fontId="29" fillId="0" borderId="56" xfId="1" applyFont="1" applyBorder="1" applyAlignment="1">
      <alignment horizontal="right" vertical="center"/>
    </xf>
    <xf numFmtId="10" fontId="29" fillId="0" borderId="56" xfId="1" applyNumberFormat="1" applyFont="1" applyBorder="1" applyAlignment="1">
      <alignment horizontal="right" vertical="center"/>
    </xf>
    <xf numFmtId="164" fontId="9" fillId="0" borderId="56" xfId="0" applyNumberFormat="1" applyFont="1" applyBorder="1"/>
    <xf numFmtId="164" fontId="10" fillId="0" borderId="56" xfId="0" applyNumberFormat="1" applyFont="1" applyBorder="1"/>
    <xf numFmtId="164" fontId="9" fillId="0" borderId="1" xfId="0" applyNumberFormat="1" applyFont="1" applyBorder="1"/>
    <xf numFmtId="0" fontId="10" fillId="0" borderId="35" xfId="0" applyFont="1" applyBorder="1" applyAlignment="1"/>
    <xf numFmtId="4" fontId="20" fillId="3" borderId="56" xfId="0" applyNumberFormat="1" applyFont="1" applyFill="1" applyBorder="1" applyAlignment="1">
      <alignment horizontal="right" vertical="center"/>
    </xf>
    <xf numFmtId="4" fontId="77" fillId="8" borderId="1" xfId="0" applyNumberFormat="1" applyFont="1" applyFill="1" applyBorder="1" applyAlignment="1">
      <alignment horizontal="right" vertical="center"/>
    </xf>
    <xf numFmtId="4" fontId="39" fillId="0" borderId="56" xfId="0" applyNumberFormat="1" applyFont="1" applyBorder="1" applyAlignment="1">
      <alignment horizontal="right" vertical="center"/>
    </xf>
    <xf numFmtId="10" fontId="23" fillId="8" borderId="1" xfId="1" applyNumberFormat="1" applyFont="1" applyFill="1" applyBorder="1" applyAlignment="1">
      <alignment horizontal="right"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4" xfId="0" applyFont="1" applyBorder="1" applyAlignment="1">
      <alignment horizontal="center" vertical="center" wrapText="1"/>
    </xf>
    <xf numFmtId="0" fontId="21" fillId="8" borderId="5"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56" fillId="4" borderId="29" xfId="0" applyFont="1" applyFill="1" applyBorder="1" applyAlignment="1">
      <alignment horizontal="center"/>
    </xf>
    <xf numFmtId="0" fontId="56"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9"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53" fillId="8" borderId="14" xfId="0" applyFont="1" applyFill="1" applyBorder="1" applyAlignment="1">
      <alignment horizontal="center" vertical="center" wrapText="1"/>
    </xf>
    <xf numFmtId="0" fontId="53"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21" fillId="8" borderId="5" xfId="0" applyFont="1" applyFill="1" applyBorder="1" applyAlignment="1">
      <alignment horizontal="center" vertical="center"/>
    </xf>
    <xf numFmtId="0" fontId="5" fillId="4" borderId="0" xfId="0" applyFont="1" applyFill="1" applyAlignment="1">
      <alignment horizontal="center"/>
    </xf>
    <xf numFmtId="17" fontId="22" fillId="4" borderId="0" xfId="0" applyNumberFormat="1" applyFont="1" applyFill="1" applyAlignment="1">
      <alignment horizontal="center"/>
    </xf>
    <xf numFmtId="0" fontId="22" fillId="4" borderId="0" xfId="0"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0" fontId="3" fillId="4" borderId="0" xfId="0" applyFont="1" applyFill="1" applyAlignment="1">
      <alignment horizontal="center" wrapText="1"/>
    </xf>
    <xf numFmtId="0" fontId="3" fillId="4" borderId="27" xfId="0" applyFont="1" applyFill="1" applyBorder="1" applyAlignment="1">
      <alignment horizontal="center" wrapText="1"/>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8" fontId="19" fillId="12" borderId="15" xfId="0" applyNumberFormat="1" applyFont="1" applyFill="1" applyBorder="1" applyAlignment="1">
      <alignment horizontal="center" vertical="center"/>
    </xf>
    <xf numFmtId="8" fontId="19" fillId="12" borderId="14" xfId="0" applyNumberFormat="1" applyFont="1" applyFill="1" applyBorder="1" applyAlignment="1">
      <alignment horizontal="center" vertical="center"/>
    </xf>
    <xf numFmtId="0" fontId="55" fillId="9" borderId="16" xfId="0" applyFont="1" applyFill="1" applyBorder="1" applyAlignment="1">
      <alignment horizontal="center" vertical="center" wrapText="1"/>
    </xf>
    <xf numFmtId="0" fontId="55" fillId="9" borderId="60" xfId="0" applyFont="1" applyFill="1" applyBorder="1" applyAlignment="1">
      <alignment horizontal="center" vertical="center" wrapText="1"/>
    </xf>
    <xf numFmtId="8" fontId="19" fillId="9" borderId="15" xfId="0" applyNumberFormat="1" applyFont="1" applyFill="1" applyBorder="1" applyAlignment="1">
      <alignment horizontal="center" vertical="center"/>
    </xf>
    <xf numFmtId="8" fontId="19" fillId="9" borderId="61" xfId="0" applyNumberFormat="1" applyFont="1" applyFill="1" applyBorder="1" applyAlignment="1">
      <alignment horizontal="center" vertical="center"/>
    </xf>
    <xf numFmtId="0" fontId="9" fillId="0" borderId="0" xfId="0" applyFont="1" applyAlignment="1">
      <alignment horizontal="center" wrapText="1"/>
    </xf>
    <xf numFmtId="0" fontId="10" fillId="0" borderId="0" xfId="0" applyFont="1" applyBorder="1" applyAlignment="1">
      <alignment horizontal="center"/>
    </xf>
    <xf numFmtId="0" fontId="10" fillId="0" borderId="0" xfId="0" applyFont="1" applyAlignment="1">
      <alignment horizontal="center"/>
    </xf>
    <xf numFmtId="0" fontId="49" fillId="2" borderId="0" xfId="0" applyFont="1" applyFill="1" applyAlignment="1">
      <alignment horizontal="center"/>
    </xf>
    <xf numFmtId="0" fontId="0" fillId="0" borderId="25" xfId="0" applyBorder="1" applyAlignment="1">
      <alignment horizontal="left"/>
    </xf>
    <xf numFmtId="0" fontId="44" fillId="2" borderId="0" xfId="0" applyFont="1" applyFill="1" applyAlignment="1">
      <alignment horizontal="center"/>
    </xf>
    <xf numFmtId="0" fontId="43" fillId="2" borderId="0" xfId="0" applyFont="1" applyFill="1" applyAlignment="1">
      <alignment horizontal="center"/>
    </xf>
    <xf numFmtId="0" fontId="58" fillId="2" borderId="29" xfId="0" applyFont="1" applyFill="1" applyBorder="1" applyAlignment="1">
      <alignment horizontal="left" vertical="center" wrapText="1"/>
    </xf>
    <xf numFmtId="0" fontId="58" fillId="2" borderId="38" xfId="0" applyFont="1" applyFill="1" applyBorder="1" applyAlignment="1">
      <alignment horizontal="left" vertical="center" wrapText="1"/>
    </xf>
    <xf numFmtId="0" fontId="58"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29" xfId="0" applyFont="1" applyFill="1" applyBorder="1" applyAlignment="1">
      <alignment horizontal="left" wrapText="1"/>
    </xf>
    <xf numFmtId="0" fontId="57" fillId="2" borderId="38" xfId="0" applyFont="1" applyFill="1" applyBorder="1" applyAlignment="1">
      <alignment horizontal="left" wrapText="1"/>
    </xf>
    <xf numFmtId="0" fontId="57"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72" fillId="2" borderId="0" xfId="0" applyFont="1" applyFill="1" applyAlignment="1">
      <alignment horizontal="center" vertical="center"/>
    </xf>
    <xf numFmtId="0" fontId="27" fillId="0" borderId="0" xfId="0" applyFont="1" applyBorder="1" applyAlignment="1">
      <alignment vertical="center" wrapText="1"/>
    </xf>
    <xf numFmtId="0" fontId="47" fillId="2" borderId="20" xfId="0" applyFont="1" applyFill="1" applyBorder="1" applyAlignment="1">
      <alignment horizontal="left" vertical="center" wrapText="1"/>
    </xf>
    <xf numFmtId="0" fontId="47" fillId="2" borderId="25" xfId="0" applyFont="1" applyFill="1" applyBorder="1" applyAlignment="1">
      <alignment horizontal="left" vertical="center" wrapText="1"/>
    </xf>
    <xf numFmtId="0" fontId="47" fillId="2" borderId="21"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27"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35" fillId="2" borderId="0" xfId="0" applyFont="1" applyFill="1" applyAlignment="1">
      <alignment horizontal="center"/>
    </xf>
    <xf numFmtId="0" fontId="9" fillId="0" borderId="0" xfId="0" applyFont="1" applyAlignment="1">
      <alignment horizontal="center"/>
    </xf>
    <xf numFmtId="0" fontId="35" fillId="2" borderId="1"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10" fillId="0" borderId="35" xfId="0" applyFont="1" applyBorder="1" applyAlignment="1">
      <alignment horizontal="center"/>
    </xf>
    <xf numFmtId="0" fontId="27" fillId="0" borderId="33" xfId="0" applyFont="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27" fillId="10" borderId="42" xfId="0" applyFont="1" applyFill="1" applyBorder="1" applyAlignment="1">
      <alignment vertical="center" wrapText="1"/>
    </xf>
    <xf numFmtId="0" fontId="27" fillId="10" borderId="43" xfId="0" applyFont="1" applyFill="1" applyBorder="1" applyAlignment="1">
      <alignment vertical="center" wrapText="1"/>
    </xf>
    <xf numFmtId="0" fontId="27" fillId="10" borderId="44" xfId="0" applyFont="1" applyFill="1" applyBorder="1" applyAlignment="1">
      <alignment vertical="center" wrapText="1"/>
    </xf>
    <xf numFmtId="0" fontId="27" fillId="0" borderId="17" xfId="0" applyFont="1" applyBorder="1" applyAlignment="1">
      <alignment vertical="center" wrapText="1"/>
    </xf>
    <xf numFmtId="0" fontId="27" fillId="0" borderId="40" xfId="0" applyFont="1" applyBorder="1" applyAlignment="1">
      <alignment vertical="center" wrapText="1"/>
    </xf>
    <xf numFmtId="0" fontId="27" fillId="0" borderId="18" xfId="0" applyFont="1" applyBorder="1" applyAlignment="1">
      <alignment vertical="center" wrapText="1"/>
    </xf>
    <xf numFmtId="0" fontId="27" fillId="10" borderId="33" xfId="0" applyFont="1" applyFill="1" applyBorder="1" applyAlignment="1">
      <alignment vertical="center" wrapText="1"/>
    </xf>
    <xf numFmtId="0" fontId="27" fillId="10" borderId="32" xfId="0" applyFont="1" applyFill="1" applyBorder="1" applyAlignment="1">
      <alignment vertical="center" wrapText="1"/>
    </xf>
    <xf numFmtId="0" fontId="27" fillId="10" borderId="4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35" fillId="2" borderId="28" xfId="0" applyFont="1" applyFill="1" applyBorder="1" applyAlignment="1">
      <alignment horizontal="center" vertical="center" wrapText="1"/>
    </xf>
    <xf numFmtId="0" fontId="35" fillId="2" borderId="28" xfId="0" applyFont="1" applyFill="1" applyBorder="1" applyAlignment="1">
      <alignment horizontal="center" vertical="center"/>
    </xf>
    <xf numFmtId="0" fontId="35" fillId="2" borderId="8"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0" borderId="0" xfId="0" applyBorder="1" applyAlignment="1">
      <alignment horizontal="left"/>
    </xf>
    <xf numFmtId="0" fontId="0" fillId="0" borderId="0" xfId="0" applyBorder="1" applyAlignment="1">
      <alignment horizontal="center" vertical="center"/>
    </xf>
    <xf numFmtId="0" fontId="36" fillId="8"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37" xfId="0" applyFont="1" applyBorder="1" applyAlignment="1">
      <alignment vertical="center"/>
    </xf>
    <xf numFmtId="0" fontId="37" fillId="0" borderId="32" xfId="0" applyFont="1" applyBorder="1" applyAlignment="1">
      <alignment vertical="center"/>
    </xf>
    <xf numFmtId="0" fontId="37" fillId="0" borderId="26" xfId="0" applyFont="1" applyBorder="1" applyAlignment="1">
      <alignment vertical="center"/>
    </xf>
    <xf numFmtId="0" fontId="54" fillId="0" borderId="35" xfId="0" applyFont="1" applyBorder="1" applyAlignment="1">
      <alignment horizontal="center"/>
    </xf>
    <xf numFmtId="0" fontId="27" fillId="0" borderId="1" xfId="0" applyFont="1" applyBorder="1" applyAlignment="1">
      <alignment horizontal="center" vertical="center" wrapText="1"/>
    </xf>
    <xf numFmtId="0" fontId="73" fillId="3" borderId="1" xfId="0" applyFont="1" applyFill="1" applyBorder="1" applyAlignment="1">
      <alignment vertical="center" wrapText="1"/>
    </xf>
    <xf numFmtId="0" fontId="73" fillId="3" borderId="37" xfId="0" applyFont="1" applyFill="1" applyBorder="1" applyAlignment="1">
      <alignment vertical="center"/>
    </xf>
    <xf numFmtId="0" fontId="73" fillId="3" borderId="32" xfId="0" applyFont="1" applyFill="1" applyBorder="1" applyAlignment="1">
      <alignment vertical="center"/>
    </xf>
    <xf numFmtId="0" fontId="73" fillId="3" borderId="26" xfId="0" applyFont="1" applyFill="1" applyBorder="1" applyAlignment="1">
      <alignment vertical="center"/>
    </xf>
    <xf numFmtId="0" fontId="0" fillId="0" borderId="0" xfId="0" applyBorder="1" applyAlignment="1">
      <alignment horizontal="center"/>
    </xf>
    <xf numFmtId="0" fontId="48" fillId="2" borderId="37" xfId="0" applyFont="1" applyFill="1" applyBorder="1" applyAlignment="1">
      <alignment horizontal="center" vertical="center"/>
    </xf>
    <xf numFmtId="0" fontId="48" fillId="2" borderId="32" xfId="0" applyFont="1" applyFill="1" applyBorder="1" applyAlignment="1">
      <alignment horizontal="center" vertical="center"/>
    </xf>
    <xf numFmtId="0" fontId="48" fillId="2" borderId="26" xfId="0" applyFont="1" applyFill="1" applyBorder="1" applyAlignment="1">
      <alignment horizontal="center" vertical="center"/>
    </xf>
    <xf numFmtId="0" fontId="74" fillId="3" borderId="1" xfId="0" applyFont="1" applyFill="1" applyBorder="1" applyAlignment="1">
      <alignment vertical="center"/>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66" fillId="0" borderId="31" xfId="0" applyFont="1" applyFill="1" applyBorder="1" applyAlignment="1">
      <alignment horizontal="left" wrapText="1"/>
    </xf>
    <xf numFmtId="0" fontId="44" fillId="2" borderId="27" xfId="0" applyFont="1" applyFill="1" applyBorder="1" applyAlignment="1">
      <alignment horizontal="center"/>
    </xf>
    <xf numFmtId="0" fontId="44" fillId="2" borderId="0" xfId="0" applyFont="1" applyFill="1" applyBorder="1" applyAlignment="1">
      <alignment horizontal="center"/>
    </xf>
    <xf numFmtId="0" fontId="11" fillId="0" borderId="0" xfId="0" applyFont="1" applyAlignment="1">
      <alignment horizontal="center"/>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51" fillId="2" borderId="47" xfId="0" applyFont="1" applyFill="1" applyBorder="1" applyAlignment="1">
      <alignment horizontal="center" wrapText="1"/>
    </xf>
    <xf numFmtId="0" fontId="50" fillId="2" borderId="37" xfId="0" applyFont="1" applyFill="1" applyBorder="1" applyAlignment="1">
      <alignment horizontal="center"/>
    </xf>
    <xf numFmtId="0" fontId="50" fillId="2" borderId="32" xfId="0" applyFont="1" applyFill="1" applyBorder="1" applyAlignment="1">
      <alignment horizontal="center"/>
    </xf>
    <xf numFmtId="0" fontId="50" fillId="2" borderId="26" xfId="0" applyFont="1" applyFill="1" applyBorder="1" applyAlignment="1">
      <alignment horizontal="center"/>
    </xf>
    <xf numFmtId="0" fontId="49" fillId="2" borderId="35" xfId="0" applyFont="1" applyFill="1" applyBorder="1" applyAlignment="1">
      <alignment horizontal="center"/>
    </xf>
    <xf numFmtId="0" fontId="49" fillId="2" borderId="0" xfId="0" applyFont="1" applyFill="1" applyBorder="1" applyAlignment="1">
      <alignment horizontal="center"/>
    </xf>
    <xf numFmtId="0" fontId="49" fillId="2" borderId="0" xfId="0" applyFont="1" applyFill="1" applyAlignment="1">
      <alignment horizontal="center" wrapText="1"/>
    </xf>
    <xf numFmtId="0" fontId="49" fillId="2" borderId="0" xfId="0" applyFont="1" applyFill="1" applyAlignment="1">
      <alignment horizontal="center" vertical="center"/>
    </xf>
    <xf numFmtId="0" fontId="6" fillId="2" borderId="28" xfId="0" applyFont="1" applyFill="1" applyBorder="1" applyAlignment="1">
      <alignment horizontal="center" vertical="center" wrapText="1"/>
    </xf>
    <xf numFmtId="0" fontId="49" fillId="2" borderId="56" xfId="0" applyFont="1" applyFill="1" applyBorder="1" applyAlignment="1">
      <alignment horizontal="center"/>
    </xf>
    <xf numFmtId="0" fontId="49" fillId="2" borderId="56" xfId="0" applyFont="1" applyFill="1" applyBorder="1" applyAlignment="1">
      <alignment horizontal="center" wrapText="1"/>
    </xf>
    <xf numFmtId="0" fontId="72" fillId="2" borderId="0" xfId="0" applyFont="1" applyFill="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44" fillId="2" borderId="47" xfId="0" applyFont="1" applyFill="1" applyBorder="1" applyAlignment="1">
      <alignment horizontal="center" vertical="center"/>
    </xf>
    <xf numFmtId="0" fontId="47" fillId="2" borderId="36" xfId="0" applyFont="1" applyFill="1" applyBorder="1" applyAlignment="1">
      <alignment horizontal="left" vertical="center" wrapText="1"/>
    </xf>
    <xf numFmtId="0" fontId="46" fillId="0" borderId="0" xfId="0" applyFont="1" applyFill="1" applyBorder="1" applyAlignment="1">
      <alignment horizontal="left" wrapText="1"/>
    </xf>
    <xf numFmtId="0" fontId="47" fillId="2" borderId="0" xfId="0" applyFont="1" applyFill="1" applyAlignment="1">
      <alignment horizontal="left" vertical="center" wrapText="1"/>
    </xf>
    <xf numFmtId="0" fontId="62" fillId="2" borderId="0" xfId="0" applyFont="1" applyFill="1" applyAlignment="1">
      <alignment horizontal="left" vertical="center" wrapText="1"/>
    </xf>
    <xf numFmtId="0" fontId="51" fillId="2" borderId="35" xfId="0" applyFont="1" applyFill="1" applyBorder="1" applyAlignment="1">
      <alignment horizontal="center" vertical="center" wrapText="1"/>
    </xf>
    <xf numFmtId="0" fontId="78" fillId="2" borderId="0" xfId="0" applyFont="1" applyFill="1" applyAlignment="1">
      <alignment horizontal="center" vertical="center" wrapText="1"/>
    </xf>
    <xf numFmtId="0" fontId="51"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0427736759845209E-2"/>
                  <c:y val="0.2724076917776531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9798711200017691E-6"/>
                  <c:y val="-0.1769449305737964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0"/>
            <c:extLst>
              <c:ext xmlns:c15="http://schemas.microsoft.com/office/drawing/2012/chart" uri="{CE6537A1-D6FC-4f65-9D91-7224C49458BB}"/>
            </c:extLst>
          </c:dLbls>
          <c:val>
            <c:numRef>
              <c:f>'GESTIÓN DEL PRESUPUESTO'!$D$10:$F$10</c:f>
              <c:numCache>
                <c:formatCode>"Q"#,##0.00</c:formatCode>
                <c:ptCount val="3"/>
                <c:pt idx="0">
                  <c:v>5847982</c:v>
                </c:pt>
                <c:pt idx="1">
                  <c:v>1393932.78</c:v>
                </c:pt>
                <c:pt idx="2" formatCode="0.00%">
                  <c:v>0.23836133216552308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i="0" baseline="0">
                <a:effectLst/>
              </a:rPr>
              <a:t>Gobernación Departamental de Guatemala</a:t>
            </a:r>
            <a:endParaRPr lang="es-GT" sz="1400" b="1">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mes de ABRIL de 2026</a:t>
            </a:r>
            <a:endParaRPr lang="es-GT" sz="1400">
              <a:effectLst/>
            </a:endParaRPr>
          </a:p>
          <a:p>
            <a:pPr>
              <a:defRPr/>
            </a:pPr>
            <a:r>
              <a:rPr lang="es-GT" sz="1400" b="0" i="0" baseline="0">
                <a:effectLst/>
              </a:rPr>
              <a:t>(Cifras en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'!$K$10:$K$12</c:f>
              <c:numCache>
                <c:formatCode>"Q"#,##0.00</c:formatCode>
                <c:ptCount val="3"/>
                <c:pt idx="0">
                  <c:v>4947982</c:v>
                </c:pt>
                <c:pt idx="1">
                  <c:v>900000</c:v>
                </c:pt>
                <c:pt idx="2" formatCode="#,##0.0">
                  <c:v>5847982</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'!$L$10:$L$12</c:f>
              <c:numCache>
                <c:formatCode>"Q"#,##0.00</c:formatCode>
                <c:ptCount val="3"/>
                <c:pt idx="0">
                  <c:v>1393932.78</c:v>
                </c:pt>
                <c:pt idx="1">
                  <c:v>0</c:v>
                </c:pt>
                <c:pt idx="2" formatCode="#,##0.00">
                  <c:v>1393932.78</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6.5941403967622225E-4"/>
                  <c:y val="0.177144272060332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0"/>
                  <c:y val="-5.3359226323124703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24CCD77D-4095-4BD4-A37D-3529F08C5CA5}"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598FC041-AA72-42A7-BB9F-9C157911AE18}"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F8200FAE-EE3D-484C-9EDD-607C22E6C4BA}"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38036612-E088-40CD-A603-E8FFC14D27BA}"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5847982</c:v>
                </c:pt>
                <c:pt idx="1">
                  <c:v>1393932.78</c:v>
                </c:pt>
                <c:pt idx="2" formatCode="0.00%">
                  <c:v>0.23836133216552308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Q5,847,982.00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(Cifras en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5.847982</c:v>
                </c:pt>
                <c:pt idx="1">
                  <c:v>1.3939327800000001</c:v>
                </c:pt>
                <c:pt idx="2" formatCode="&quot;Q&quot;#,##0.00">
                  <c:v>4.4540492199999999</c:v>
                </c:pt>
                <c:pt idx="3" formatCode="0.00%">
                  <c:v>0.23836133216552308</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presupuestaria por finalidad </a:t>
            </a:r>
          </a:p>
          <a:p>
            <a:pPr>
              <a:defRPr/>
            </a:pPr>
            <a:r>
              <a:rPr lang="es-GT" b="1" baseline="0"/>
              <a:t>(Devengado)</a:t>
            </a:r>
          </a:p>
          <a:p>
            <a:pPr>
              <a:defRPr/>
            </a:pPr>
            <a:r>
              <a:rPr lang="es-GT" b="1" baseline="0"/>
              <a:t>Al mes de ABRIL de 2026</a:t>
            </a:r>
          </a:p>
          <a:p>
            <a:pPr>
              <a:defRPr/>
            </a:pPr>
            <a:r>
              <a:rPr lang="es-GT" sz="1600" b="1" i="0" u="none" strike="noStrike" kern="1200" spc="0" baseline="0">
                <a:solidFill>
                  <a:sysClr val="windowText" lastClr="000000">
                    <a:lumMod val="65000"/>
                    <a:lumOff val="35000"/>
                  </a:sysClr>
                </a:solidFill>
              </a:rPr>
              <a:t>(Cifras en millones)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FINALIDAD'!$K$22:$K$25</c:f>
              <c:strCache>
                <c:ptCount val="4"/>
                <c:pt idx="0">
                  <c:v>Dirección y Coordinación</c:v>
                </c:pt>
                <c:pt idx="1">
                  <c:v>Servicio de emisión de resoluciones, autorizaciones y certificaciones</c:v>
                </c:pt>
                <c:pt idx="2">
                  <c:v>Transferencias Corrientes</c:v>
                </c:pt>
                <c:pt idx="3">
                  <c:v>TOTAL</c:v>
                </c:pt>
              </c:strCache>
            </c:strRef>
          </c:cat>
          <c:val>
            <c:numRef>
              <c:f>'EJECUCIÓN GRUPO Y FINALIDAD'!$L$22:$L$25</c:f>
              <c:numCache>
                <c:formatCode>"Q"#,##0.0</c:formatCode>
                <c:ptCount val="4"/>
                <c:pt idx="0">
                  <c:v>1.39171778</c:v>
                </c:pt>
                <c:pt idx="1">
                  <c:v>2.215E-3</c:v>
                </c:pt>
                <c:pt idx="2">
                  <c:v>0</c:v>
                </c:pt>
                <c:pt idx="3">
                  <c:v>1.3939327800000001</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baseline="0"/>
              <a:t>GOBERNACIÓN DEPARTAMENTAL DE GUATEMALA</a:t>
            </a:r>
          </a:p>
          <a:p>
            <a:pPr>
              <a:defRPr/>
            </a:pPr>
            <a:r>
              <a:rPr lang="es-GT" b="1" baseline="0"/>
              <a:t>Ejecución presupuestaria por grupo de gasto </a:t>
            </a:r>
          </a:p>
          <a:p>
            <a:pPr>
              <a:defRPr/>
            </a:pPr>
            <a:r>
              <a:rPr lang="es-GT" b="1" baseline="0"/>
              <a:t>(Devengado)</a:t>
            </a:r>
          </a:p>
          <a:p>
            <a:pPr>
              <a:defRPr/>
            </a:pPr>
            <a:r>
              <a:rPr lang="es-GT" sz="1400" b="1" i="0" u="none" strike="noStrike" kern="1200" spc="0" baseline="0">
                <a:solidFill>
                  <a:sysClr val="windowText" lastClr="000000">
                    <a:lumMod val="65000"/>
                    <a:lumOff val="35000"/>
                  </a:sysClr>
                </a:solidFill>
              </a:rPr>
              <a:t>(Cifras en millones)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FINALIDAD'!$C$26:$C$31</c:f>
              <c:strCache>
                <c:ptCount val="6"/>
                <c:pt idx="0">
                  <c:v>Grupo 000: Servicios Personales </c:v>
                </c:pt>
                <c:pt idx="1">
                  <c:v>Grupo 100: Servicios No Personales </c:v>
                </c:pt>
                <c:pt idx="2">
                  <c:v>Grupo 200: Materiales y Suministros</c:v>
                </c:pt>
                <c:pt idx="3">
                  <c:v>Grupo 400: Transferencias Corrientes</c:v>
                </c:pt>
                <c:pt idx="4">
                  <c:v>Grupo 900: Asignaciones Globales</c:v>
                </c:pt>
                <c:pt idx="5">
                  <c:v>TOTAL</c:v>
                </c:pt>
              </c:strCache>
            </c:strRef>
          </c:cat>
          <c:val>
            <c:numRef>
              <c:f>'EJECUCIÓN GRUPO Y FINALIDAD'!$D$26:$D$31</c:f>
              <c:numCache>
                <c:formatCode>"Q"#,##0.00</c:formatCode>
                <c:ptCount val="6"/>
                <c:pt idx="0">
                  <c:v>0.87739250999999996</c:v>
                </c:pt>
                <c:pt idx="1">
                  <c:v>0.48761251999999999</c:v>
                </c:pt>
                <c:pt idx="2">
                  <c:v>2.8927749999999999E-2</c:v>
                </c:pt>
                <c:pt idx="3">
                  <c:v>0</c:v>
                </c:pt>
                <c:pt idx="4">
                  <c:v>0</c:v>
                </c:pt>
                <c:pt idx="5">
                  <c:v>1.3939327800000001</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 ABRIL DE 2026</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REGIÓN'!$D$45</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REGIÓN'!$B$46:$B$47</c:f>
              <c:strCache>
                <c:ptCount val="2"/>
                <c:pt idx="0">
                  <c:v>Región I: Región Metropolitana</c:v>
                </c:pt>
                <c:pt idx="1">
                  <c:v>TOTAL</c:v>
                </c:pt>
              </c:strCache>
            </c:strRef>
          </c:cat>
          <c:val>
            <c:numRef>
              <c:f>'PRESUPUESTO POR REGIÓN'!$D$46:$D$47</c:f>
              <c:numCache>
                <c:formatCode>#,##0.0</c:formatCode>
                <c:ptCount val="2"/>
                <c:pt idx="0">
                  <c:v>1.3939327800000001</c:v>
                </c:pt>
                <c:pt idx="1">
                  <c:v>1.3939327800000001</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REGIÓN'!$C$45</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REGIÓN'!$B$46:$B$47</c15:sqref>
                        </c15:formulaRef>
                      </c:ext>
                    </c:extLst>
                    <c:strCache>
                      <c:ptCount val="2"/>
                      <c:pt idx="0">
                        <c:v>Región I: Región Metropolitana</c:v>
                      </c:pt>
                      <c:pt idx="1">
                        <c:v>TOTAL</c:v>
                      </c:pt>
                    </c:strCache>
                  </c:strRef>
                </c:cat>
                <c:val>
                  <c:numRef>
                    <c:extLst>
                      <c:ext uri="{02D57815-91ED-43cb-92C2-25804820EDAC}">
                        <c15:formulaRef>
                          <c15:sqref>'PRESUPUESTO POR REGIÓN'!$C$46:$C$47</c15:sqref>
                        </c15:formulaRef>
                      </c:ext>
                    </c:extLst>
                    <c:numCache>
                      <c:formatCode>General</c:formatCode>
                      <c:ptCount val="2"/>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del Sub-grupo de gasto 18 "Servicios Técnicos y Profesonales"</a:t>
            </a:r>
          </a:p>
          <a:p>
            <a:pPr>
              <a:defRPr/>
            </a:pPr>
            <a:r>
              <a:rPr lang="es-GT" b="1" baseline="0"/>
              <a:t>Al mes de ABRIL de 2026</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2728669831204998"/>
          <c:y val="0.23828157349896481"/>
          <c:w val="0.7170115527981813"/>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1376000</c:v>
                </c:pt>
                <c:pt idx="1">
                  <c:v>354000</c:v>
                </c:pt>
                <c:pt idx="2">
                  <c:v>1022000</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a:t>Gobernación</a:t>
            </a:r>
            <a:r>
              <a:rPr lang="es-GT" sz="1400" b="1" baseline="0"/>
              <a:t> Departamental de Guatemala</a:t>
            </a:r>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ABRIL de 2026</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2749450</c:v>
                </c:pt>
                <c:pt idx="1">
                  <c:v>877392.51</c:v>
                </c:pt>
                <c:pt idx="2">
                  <c:v>1872057.49</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b="1">
                <a:solidFill>
                  <a:sysClr val="windowText" lastClr="000000"/>
                </a:solidFill>
              </a:rPr>
              <a:t>GOBERNACIÓN</a:t>
            </a:r>
            <a:r>
              <a:rPr lang="es-GT" b="1" baseline="0">
                <a:solidFill>
                  <a:sysClr val="windowText" lastClr="000000"/>
                </a:solidFill>
              </a:rPr>
              <a:t> DEPARTAMANTAL DE GUATEMALA</a:t>
            </a:r>
            <a:endParaRPr lang="es-GT" b="1">
              <a:solidFill>
                <a:sysClr val="windowText" lastClr="000000"/>
              </a:solidFill>
            </a:endParaRPr>
          </a:p>
          <a:p>
            <a:pPr>
              <a:defRPr/>
            </a:pPr>
            <a:r>
              <a:rPr lang="es-GT" b="1">
                <a:solidFill>
                  <a:sysClr val="windowText" lastClr="000000"/>
                </a:solidFill>
              </a:rPr>
              <a:t>PERSONAL</a:t>
            </a:r>
            <a:r>
              <a:rPr lang="es-GT" b="1" baseline="0">
                <a:solidFill>
                  <a:sysClr val="windowText" lastClr="000000"/>
                </a:solidFill>
              </a:rPr>
              <a:t> QUE LABORA EN LA INSTITUCIÓN</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MES DE ABRIL DE 2026</a:t>
            </a:r>
          </a:p>
          <a:p>
            <a:pPr>
              <a:defRPr/>
            </a:pPr>
            <a:endParaRPr lang="es-GT"/>
          </a:p>
        </c:rich>
      </c:tx>
      <c:layout>
        <c:manualLayout>
          <c:xMode val="edge"/>
          <c:yMode val="edge"/>
          <c:x val="0.27150719910748405"/>
          <c:y val="2.61109785519234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9.2646190399592095E-3"/>
                  <c:y val="0.199257820045221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7159121291006427"/>
                  <c:y val="-0.281514962144883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2.7426190348528411E-2"/>
                  <c:y val="1.015024637071881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4.3352337960657954E-2"/>
                  <c:y val="-0.152693034582798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18</c:v>
                </c:pt>
                <c:pt idx="1">
                  <c:v>0</c:v>
                </c:pt>
                <c:pt idx="2" formatCode="#,##0">
                  <c:v>8</c:v>
                </c:pt>
                <c:pt idx="3">
                  <c:v>0</c:v>
                </c:pt>
                <c:pt idx="4">
                  <c:v>9</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112449</xdr:colOff>
      <xdr:row>1</xdr:row>
      <xdr:rowOff>160072</xdr:rowOff>
    </xdr:from>
    <xdr:to>
      <xdr:col>2</xdr:col>
      <xdr:colOff>476248</xdr:colOff>
      <xdr:row>4</xdr:row>
      <xdr:rowOff>62917</xdr:rowOff>
    </xdr:to>
    <xdr:grpSp>
      <xdr:nvGrpSpPr>
        <xdr:cNvPr id="3" name="Grupo 2">
          <a:extLst>
            <a:ext uri="{FF2B5EF4-FFF2-40B4-BE49-F238E27FC236}">
              <a16:creationId xmlns:a16="http://schemas.microsoft.com/office/drawing/2014/main" id="{69CD2605-D4B5-4130-FE70-7C19114CF9A8}"/>
            </a:ext>
          </a:extLst>
        </xdr:cNvPr>
        <xdr:cNvGrpSpPr/>
      </xdr:nvGrpSpPr>
      <xdr:grpSpPr>
        <a:xfrm>
          <a:off x="481543" y="219603"/>
          <a:ext cx="2447393" cy="891064"/>
          <a:chOff x="481543" y="219603"/>
          <a:chExt cx="2447393" cy="891064"/>
        </a:xfrm>
      </xdr:grpSpPr>
      <xdr:pic>
        <xdr:nvPicPr>
          <xdr:cNvPr id="11" name="Imagen 10">
            <a:extLst>
              <a:ext uri="{FF2B5EF4-FFF2-40B4-BE49-F238E27FC236}">
                <a16:creationId xmlns:a16="http://schemas.microsoft.com/office/drawing/2014/main" id="{D7F8F921-E399-42D0-8F21-3C08AE3985FF}"/>
              </a:ext>
            </a:extLst>
          </xdr:cNvPr>
          <xdr:cNvPicPr/>
        </xdr:nvPicPr>
        <xdr:blipFill rotWithShape="1">
          <a:blip xmlns:r="http://schemas.openxmlformats.org/officeDocument/2006/relationships" r:embed="rId3"/>
          <a:srcRect r="56499"/>
          <a:stretch/>
        </xdr:blipFill>
        <xdr:spPr>
          <a:xfrm>
            <a:off x="481543" y="219603"/>
            <a:ext cx="935302" cy="891064"/>
          </a:xfrm>
          <a:prstGeom prst="rect">
            <a:avLst/>
          </a:prstGeom>
        </xdr:spPr>
      </xdr:pic>
      <xdr:sp macro="" textlink="">
        <xdr:nvSpPr>
          <xdr:cNvPr id="2" name="CuadroTexto 1">
            <a:extLst>
              <a:ext uri="{FF2B5EF4-FFF2-40B4-BE49-F238E27FC236}">
                <a16:creationId xmlns:a16="http://schemas.microsoft.com/office/drawing/2014/main" id="{9EFEEC8A-4150-05C8-B42F-AEFE82EF16AF}"/>
              </a:ext>
            </a:extLst>
          </xdr:cNvPr>
          <xdr:cNvSpPr txBox="1"/>
        </xdr:nvSpPr>
        <xdr:spPr>
          <a:xfrm>
            <a:off x="1381125" y="261937"/>
            <a:ext cx="1547811" cy="785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400" b="1" cap="none" spc="0">
                <a:ln w="0"/>
                <a:solidFill>
                  <a:schemeClr val="tx1"/>
                </a:solidFill>
                <a:effectLst>
                  <a:outerShdw blurRad="38100" dist="19050" dir="2700000" algn="tl" rotWithShape="0">
                    <a:schemeClr val="dk1">
                      <a:alpha val="40000"/>
                    </a:schemeClr>
                  </a:outerShdw>
                </a:effectLst>
              </a:rPr>
              <a:t>GOBERNACIÓN</a:t>
            </a:r>
            <a:r>
              <a:rPr lang="es-GT" sz="1400" b="1" cap="none" spc="0" baseline="0">
                <a:ln w="0"/>
                <a:solidFill>
                  <a:schemeClr val="tx1"/>
                </a:solidFill>
                <a:effectLst>
                  <a:outerShdw blurRad="38100" dist="19050" dir="2700000" algn="tl" rotWithShape="0">
                    <a:schemeClr val="dk1">
                      <a:alpha val="40000"/>
                    </a:schemeClr>
                  </a:outerShdw>
                </a:effectLst>
              </a:rPr>
              <a:t> DEPARTAMENTAL DE GUATEMALA</a:t>
            </a:r>
            <a:endParaRPr lang="es-GT" sz="1400" b="1"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9</xdr:col>
      <xdr:colOff>107156</xdr:colOff>
      <xdr:row>11</xdr:row>
      <xdr:rowOff>333374</xdr:rowOff>
    </xdr:from>
    <xdr:to>
      <xdr:col>10</xdr:col>
      <xdr:colOff>1321592</xdr:colOff>
      <xdr:row>21</xdr:row>
      <xdr:rowOff>59531</xdr:rowOff>
    </xdr:to>
    <xdr:pic>
      <xdr:nvPicPr>
        <xdr:cNvPr id="6" name="Imagen 5">
          <a:extLst>
            <a:ext uri="{FF2B5EF4-FFF2-40B4-BE49-F238E27FC236}">
              <a16:creationId xmlns:a16="http://schemas.microsoft.com/office/drawing/2014/main" id="{2A77D93A-D27E-47C7-8C06-269B3803D231}"/>
            </a:ext>
          </a:extLst>
        </xdr:cNvPr>
        <xdr:cNvPicPr>
          <a:picLocks noChangeAspect="1"/>
        </xdr:cNvPicPr>
      </xdr:nvPicPr>
      <xdr:blipFill rotWithShape="1">
        <a:blip xmlns:r="http://schemas.openxmlformats.org/officeDocument/2006/relationships" r:embed="rId4"/>
        <a:srcRect l="1" r="-867"/>
        <a:stretch/>
      </xdr:blipFill>
      <xdr:spPr>
        <a:xfrm>
          <a:off x="13596937" y="3595687"/>
          <a:ext cx="3702843" cy="4060032"/>
        </a:xfrm>
        <a:prstGeom prst="rect">
          <a:avLst/>
        </a:prstGeom>
      </xdr:spPr>
    </xdr:pic>
    <xdr:clientData/>
  </xdr:twoCellAnchor>
  <xdr:twoCellAnchor editAs="oneCell">
    <xdr:from>
      <xdr:col>13</xdr:col>
      <xdr:colOff>226221</xdr:colOff>
      <xdr:row>1</xdr:row>
      <xdr:rowOff>0</xdr:rowOff>
    </xdr:from>
    <xdr:to>
      <xdr:col>13</xdr:col>
      <xdr:colOff>1378907</xdr:colOff>
      <xdr:row>4</xdr:row>
      <xdr:rowOff>164467</xdr:rowOff>
    </xdr:to>
    <xdr:pic>
      <xdr:nvPicPr>
        <xdr:cNvPr id="8" name="Imagen 7">
          <a:extLst>
            <a:ext uri="{FF2B5EF4-FFF2-40B4-BE49-F238E27FC236}">
              <a16:creationId xmlns:a16="http://schemas.microsoft.com/office/drawing/2014/main" id="{A0BDA566-33DA-F43F-A747-CE233AE24A65}"/>
            </a:ext>
          </a:extLst>
        </xdr:cNvPr>
        <xdr:cNvPicPr>
          <a:picLocks noChangeAspect="1"/>
        </xdr:cNvPicPr>
      </xdr:nvPicPr>
      <xdr:blipFill>
        <a:blip xmlns:r="http://schemas.openxmlformats.org/officeDocument/2006/relationships" r:embed="rId5"/>
        <a:stretch>
          <a:fillRect/>
        </a:stretch>
      </xdr:blipFill>
      <xdr:spPr>
        <a:xfrm>
          <a:off x="21014534" y="59531"/>
          <a:ext cx="1152686"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12</xdr:row>
      <xdr:rowOff>57149</xdr:rowOff>
    </xdr:from>
    <xdr:to>
      <xdr:col>6</xdr:col>
      <xdr:colOff>114300</xdr:colOff>
      <xdr:row>30</xdr:row>
      <xdr:rowOff>38100</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623520</xdr:colOff>
      <xdr:row>39</xdr:row>
      <xdr:rowOff>1724767</xdr:rowOff>
    </xdr:from>
    <xdr:to>
      <xdr:col>15</xdr:col>
      <xdr:colOff>716477</xdr:colOff>
      <xdr:row>49</xdr:row>
      <xdr:rowOff>168865</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976945" y="12897592"/>
          <a:ext cx="6188957" cy="2054073"/>
          <a:chOff x="-105919" y="2558768"/>
          <a:chExt cx="5419630" cy="2053350"/>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68103" y="2724879"/>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Ser la institución de gobierno departamental, líder y capaz de organizar la Administración Publicación en su jurisdicción, racionalizando los sistemas y procedimientos de trabajo y otorgando las prioridades a los proyectos que viabilicen el desarrollo económico y social del departamento. </a:t>
            </a:r>
            <a:endParaRPr lang="es-GT" sz="1400" b="1">
              <a:solidFill>
                <a:sysClr val="windowText" lastClr="000000"/>
              </a:solidFill>
              <a:effectLst/>
              <a:latin typeface="+mn-lt"/>
              <a:ea typeface="+mn-ea"/>
              <a:cs typeface="+mn-cs"/>
            </a:endParaRPr>
          </a:p>
        </xdr:txBody>
      </xdr:sp>
    </xdr:grpSp>
    <xdr:clientData/>
  </xdr:twoCellAnchor>
  <xdr:twoCellAnchor>
    <xdr:from>
      <xdr:col>7</xdr:col>
      <xdr:colOff>630847</xdr:colOff>
      <xdr:row>36</xdr:row>
      <xdr:rowOff>163391</xdr:rowOff>
    </xdr:from>
    <xdr:to>
      <xdr:col>15</xdr:col>
      <xdr:colOff>704116</xdr:colOff>
      <xdr:row>39</xdr:row>
      <xdr:rowOff>1571625</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984272" y="9697916"/>
          <a:ext cx="6169269" cy="3046534"/>
          <a:chOff x="-9853" y="366038"/>
          <a:chExt cx="5438774" cy="2053350"/>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91839" y="442392"/>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Las Gobernaciones Departamentales, son instituciones de la Presidencia de la República, por conducto del Ministerio de Gobernación, responsables de coordinar la acción de las instituciones del sector público que operan dentro de su jurisdicción, velando porque los servicios públicos sean entregados a la población con calidad y oportunidad promoviendo el desarrollo del departamento, armonizando la relación entre el gobierno central (organismo ejecutivo) y el municipal, sin perjuicio de la autonomía de este último, racionalizando los sistemas y procedimientos de trabajo y otorgando las prioridades a los proyectos que viabilicen el desarrollo económico y social.</a:t>
            </a:r>
            <a:endParaRPr lang="es-GT" sz="1400" b="1">
              <a:solidFill>
                <a:sysClr val="windowText" lastClr="000000"/>
              </a:solidFill>
              <a:effectLst/>
              <a:latin typeface="+mn-lt"/>
              <a:ea typeface="+mn-ea"/>
              <a:cs typeface="+mn-cs"/>
            </a:endParaRPr>
          </a:p>
        </xdr:txBody>
      </xdr:sp>
    </xdr:grpSp>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523875</xdr:colOff>
      <xdr:row>50</xdr:row>
      <xdr:rowOff>104775</xdr:rowOff>
    </xdr:from>
    <xdr:to>
      <xdr:col>11</xdr:col>
      <xdr:colOff>752475</xdr:colOff>
      <xdr:row>52</xdr:row>
      <xdr:rowOff>114300</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1925300" y="15078075"/>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28575</xdr:colOff>
      <xdr:row>2</xdr:row>
      <xdr:rowOff>114300</xdr:rowOff>
    </xdr:from>
    <xdr:to>
      <xdr:col>15</xdr:col>
      <xdr:colOff>733425</xdr:colOff>
      <xdr:row>34</xdr:row>
      <xdr:rowOff>1276350</xdr:rowOff>
    </xdr:to>
    <xdr:sp macro="" textlink="">
      <xdr:nvSpPr>
        <xdr:cNvPr id="7" name="Rectángulo: esquinas redondeadas 6">
          <a:extLst>
            <a:ext uri="{FF2B5EF4-FFF2-40B4-BE49-F238E27FC236}">
              <a16:creationId xmlns:a16="http://schemas.microsoft.com/office/drawing/2014/main" id="{E6960E25-7193-4CEC-C2BE-AD2D28861AAC}"/>
            </a:ext>
          </a:extLst>
        </xdr:cNvPr>
        <xdr:cNvSpPr/>
      </xdr:nvSpPr>
      <xdr:spPr>
        <a:xfrm>
          <a:off x="9144000" y="571500"/>
          <a:ext cx="6038850" cy="79724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GT" sz="1400"/>
            <a:t>Las Gobernaciones Departamentales tienen su origen desde la época Colonial, cuya organización política-administrativa la conformó La Capitanía General del Reino de Guatemala, cuando el territorio estaba administrado por el Capitán General, los Oidores o Jueces de la Real Audiencia, lo Corregidores, los Alcaldes Mayores, los Intendentes y los Ayuntamientos, quienes gobernaban en nombre del Rey de España. </a:t>
          </a:r>
        </a:p>
        <a:p>
          <a:pPr algn="ctr"/>
          <a:endParaRPr lang="es-GT" sz="1400"/>
        </a:p>
        <a:p>
          <a:pPr algn="ctr"/>
          <a:r>
            <a:rPr lang="es-GT" sz="1400"/>
            <a:t>Su origen se remonta desde la época colonial, fecha de la fundación de la Ciudad de Santiago de los Caballeros de Guatemala en 1,524, hasta la Independencia en 1821, denominándoles corregidores a los hoy Gobernadores Departamentales, durante el gobierno del General Justo Rufino Barrios, en 1,879, se emite la “Ley Orgánica del Gobierno Político de los Departamentos” Decreto 244, cuyo propósito era contribuir y obtener un buen régimen político, económico y administrativo del país, por lo que se le encomendó a cada gobierno departamental un Jefe, con lo cual aparece la figura de Jefes Políticos. En el Gobierno del General Jorge Ubico, en 1934, se emite el Decreto 1987 “Ley de Gobierno y Administración de los Departamentos”, con lo cual se deroga el Decreto 244, pero permanece vigente la figura del Jefe Político. </a:t>
          </a:r>
        </a:p>
        <a:p>
          <a:pPr algn="ctr"/>
          <a:endParaRPr lang="es-GT" sz="1400"/>
        </a:p>
        <a:p>
          <a:pPr algn="ctr"/>
          <a:r>
            <a:rPr lang="es-GT" sz="1400"/>
            <a:t>Con la Promulgación del Decreto 227, en el gobierno del Doctor Juan José Arévalo se emite la “Ley de Gobernación y Administración de los Departamentos de la República”, en el año de 1946, donde se crea la figura de Gobernador Departamental y la institución “Gobernación Departamental”, creada para la administración de los departamentos de la República de Guatemala. Dicha ley fue derogada posteriormente y actualmente se encuentra vigente el Decreto del Congreso de la República 114-97, “Ley del Organismo Ejecutivo”, emitido en el año de 1987. </a:t>
          </a:r>
        </a:p>
        <a:p>
          <a:pPr algn="ctr"/>
          <a:r>
            <a:rPr lang="es-GT" sz="1400"/>
            <a:t>En la actualidad se les ha adicionado un nuevo rol con el cargo de “Presidentes de los Consejos Departamentales de Desarrollo Urbano y Rural”. Esta denominación se da a partir de 1987 con la Creación de los Consejos de Desarrollo Urbano y Rural. Lo anterior sigue vigente dentro del marco de la “Ley del Organismo Ejecutivo”, Decreto 114-97.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28</xdr:row>
      <xdr:rowOff>209551</xdr:rowOff>
    </xdr:from>
    <xdr:to>
      <xdr:col>13</xdr:col>
      <xdr:colOff>771525</xdr:colOff>
      <xdr:row>45</xdr:row>
      <xdr:rowOff>38100</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15</xdr:row>
      <xdr:rowOff>28575</xdr:rowOff>
    </xdr:from>
    <xdr:to>
      <xdr:col>3</xdr:col>
      <xdr:colOff>714375</xdr:colOff>
      <xdr:row>16</xdr:row>
      <xdr:rowOff>161925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6076950"/>
          <a:ext cx="2000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47</xdr:row>
      <xdr:rowOff>95250</xdr:rowOff>
    </xdr:from>
    <xdr:to>
      <xdr:col>10</xdr:col>
      <xdr:colOff>2495551</xdr:colOff>
      <xdr:row>49</xdr:row>
      <xdr:rowOff>66675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992851" y="15630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70</xdr:row>
      <xdr:rowOff>19050</xdr:rowOff>
    </xdr:from>
    <xdr:to>
      <xdr:col>3</xdr:col>
      <xdr:colOff>1809750</xdr:colOff>
      <xdr:row>71</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70</xdr:row>
      <xdr:rowOff>123825</xdr:rowOff>
    </xdr:from>
    <xdr:to>
      <xdr:col>11</xdr:col>
      <xdr:colOff>19050</xdr:colOff>
      <xdr:row>72</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2324100</xdr:colOff>
      <xdr:row>14</xdr:row>
      <xdr:rowOff>209550</xdr:rowOff>
    </xdr:from>
    <xdr:to>
      <xdr:col>11</xdr:col>
      <xdr:colOff>219075</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9050000" y="6238875"/>
          <a:ext cx="438150"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2314575</xdr:colOff>
      <xdr:row>26</xdr:row>
      <xdr:rowOff>161924</xdr:rowOff>
    </xdr:from>
    <xdr:to>
      <xdr:col>11</xdr:col>
      <xdr:colOff>238125</xdr:colOff>
      <xdr:row>27</xdr:row>
      <xdr:rowOff>400049</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040475" y="10125074"/>
          <a:ext cx="466725" cy="695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31</xdr:row>
      <xdr:rowOff>76200</xdr:rowOff>
    </xdr:from>
    <xdr:to>
      <xdr:col>3</xdr:col>
      <xdr:colOff>1304925</xdr:colOff>
      <xdr:row>33</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62</xdr:row>
      <xdr:rowOff>0</xdr:rowOff>
    </xdr:from>
    <xdr:to>
      <xdr:col>3</xdr:col>
      <xdr:colOff>1790700</xdr:colOff>
      <xdr:row>63</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36</xdr:row>
      <xdr:rowOff>28574</xdr:rowOff>
    </xdr:from>
    <xdr:to>
      <xdr:col>4</xdr:col>
      <xdr:colOff>885826</xdr:colOff>
      <xdr:row>61</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25</xdr:row>
      <xdr:rowOff>28575</xdr:rowOff>
    </xdr:from>
    <xdr:to>
      <xdr:col>3</xdr:col>
      <xdr:colOff>266700</xdr:colOff>
      <xdr:row>26</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35</xdr:row>
      <xdr:rowOff>19050</xdr:rowOff>
    </xdr:from>
    <xdr:to>
      <xdr:col>3</xdr:col>
      <xdr:colOff>400050</xdr:colOff>
      <xdr:row>37</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43</xdr:row>
      <xdr:rowOff>180974</xdr:rowOff>
    </xdr:from>
    <xdr:to>
      <xdr:col>14</xdr:col>
      <xdr:colOff>409575</xdr:colOff>
      <xdr:row>59</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41</xdr:row>
      <xdr:rowOff>57150</xdr:rowOff>
    </xdr:from>
    <xdr:to>
      <xdr:col>3</xdr:col>
      <xdr:colOff>304799</xdr:colOff>
      <xdr:row>43</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16</xdr:col>
      <xdr:colOff>419100</xdr:colOff>
      <xdr:row>6</xdr:row>
      <xdr:rowOff>93482</xdr:rowOff>
    </xdr:from>
    <xdr:to>
      <xdr:col>25</xdr:col>
      <xdr:colOff>514349</xdr:colOff>
      <xdr:row>31</xdr:row>
      <xdr:rowOff>561975</xdr:rowOff>
    </xdr:to>
    <xdr:pic>
      <xdr:nvPicPr>
        <xdr:cNvPr id="8" name="Imagen 7">
          <a:extLst>
            <a:ext uri="{FF2B5EF4-FFF2-40B4-BE49-F238E27FC236}">
              <a16:creationId xmlns:a16="http://schemas.microsoft.com/office/drawing/2014/main" id="{B166C2A3-A072-32E7-ECD5-364838EED3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97450" y="1436507"/>
          <a:ext cx="6953249" cy="7907518"/>
        </a:xfrm>
        <a:prstGeom prst="rect">
          <a:avLst/>
        </a:prstGeom>
      </xdr:spPr>
    </xdr:pic>
    <xdr:clientData/>
  </xdr:twoCellAnchor>
  <xdr:twoCellAnchor editAs="oneCell">
    <xdr:from>
      <xdr:col>5</xdr:col>
      <xdr:colOff>239828</xdr:colOff>
      <xdr:row>7</xdr:row>
      <xdr:rowOff>95250</xdr:rowOff>
    </xdr:from>
    <xdr:to>
      <xdr:col>9</xdr:col>
      <xdr:colOff>304002</xdr:colOff>
      <xdr:row>22</xdr:row>
      <xdr:rowOff>85725</xdr:rowOff>
    </xdr:to>
    <xdr:pic>
      <xdr:nvPicPr>
        <xdr:cNvPr id="11" name="Imagen 10">
          <a:extLst>
            <a:ext uri="{FF2B5EF4-FFF2-40B4-BE49-F238E27FC236}">
              <a16:creationId xmlns:a16="http://schemas.microsoft.com/office/drawing/2014/main" id="{8C89FB6A-7088-4071-8100-8D64BF7691BD}"/>
            </a:ext>
          </a:extLst>
        </xdr:cNvPr>
        <xdr:cNvPicPr>
          <a:picLocks noChangeAspect="1"/>
        </xdr:cNvPicPr>
      </xdr:nvPicPr>
      <xdr:blipFill rotWithShape="1">
        <a:blip xmlns:r="http://schemas.openxmlformats.org/officeDocument/2006/relationships" r:embed="rId3"/>
        <a:srcRect l="1" r="-867"/>
        <a:stretch/>
      </xdr:blipFill>
      <xdr:spPr>
        <a:xfrm>
          <a:off x="7612178" y="1685925"/>
          <a:ext cx="3112174" cy="3009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2000249</xdr:colOff>
      <xdr:row>37</xdr:row>
      <xdr:rowOff>9526</xdr:rowOff>
    </xdr:from>
    <xdr:to>
      <xdr:col>16</xdr:col>
      <xdr:colOff>466725</xdr:colOff>
      <xdr:row>66</xdr:row>
      <xdr:rowOff>171451</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2667000</xdr:colOff>
      <xdr:row>33</xdr:row>
      <xdr:rowOff>47625</xdr:rowOff>
    </xdr:from>
    <xdr:to>
      <xdr:col>11</xdr:col>
      <xdr:colOff>161925</xdr:colOff>
      <xdr:row>36</xdr:row>
      <xdr:rowOff>85725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9507200" y="18783300"/>
          <a:ext cx="28575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1162050</xdr:colOff>
      <xdr:row>12</xdr:row>
      <xdr:rowOff>171448</xdr:rowOff>
    </xdr:from>
    <xdr:to>
      <xdr:col>11</xdr:col>
      <xdr:colOff>295275</xdr:colOff>
      <xdr:row>15</xdr:row>
      <xdr:rowOff>304799</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601950" y="4381498"/>
          <a:ext cx="581025" cy="7048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15</xdr:row>
      <xdr:rowOff>466725</xdr:rowOff>
    </xdr:from>
    <xdr:to>
      <xdr:col>13</xdr:col>
      <xdr:colOff>723900</xdr:colOff>
      <xdr:row>25</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3"/>
  <sheetViews>
    <sheetView tabSelected="1" topLeftCell="A18" zoomScale="80" zoomScaleNormal="80" zoomScaleSheetLayoutView="100" workbookViewId="0">
      <selection activeCell="J33" sqref="J33"/>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276" t="s">
        <v>12</v>
      </c>
      <c r="C2" s="276"/>
      <c r="D2" s="276"/>
      <c r="E2" s="276"/>
      <c r="F2" s="276"/>
      <c r="G2" s="276"/>
      <c r="H2" s="276"/>
      <c r="I2" s="276"/>
      <c r="J2" s="276"/>
      <c r="K2" s="276"/>
      <c r="L2" s="276"/>
      <c r="M2" s="276"/>
      <c r="N2" s="276"/>
    </row>
    <row r="3" spans="2:18" ht="24" customHeight="1">
      <c r="B3" s="277" t="s">
        <v>149</v>
      </c>
      <c r="C3" s="278"/>
      <c r="D3" s="278"/>
      <c r="E3" s="278"/>
      <c r="F3" s="278"/>
      <c r="G3" s="278"/>
      <c r="H3" s="278"/>
      <c r="I3" s="278"/>
      <c r="J3" s="278"/>
      <c r="K3" s="278"/>
      <c r="L3" s="278"/>
      <c r="M3" s="278"/>
      <c r="N3" s="278"/>
    </row>
    <row r="4" spans="2:18" ht="27" customHeight="1">
      <c r="B4" s="279" t="s">
        <v>108</v>
      </c>
      <c r="C4" s="279"/>
      <c r="D4" s="279"/>
      <c r="E4" s="279"/>
      <c r="F4" s="279"/>
      <c r="G4" s="279"/>
      <c r="H4" s="279"/>
      <c r="I4" s="279"/>
      <c r="J4" s="279"/>
      <c r="K4" s="279"/>
      <c r="L4" s="279"/>
      <c r="M4" s="279"/>
      <c r="N4" s="279"/>
    </row>
    <row r="5" spans="2:18" ht="17.25" customHeight="1">
      <c r="B5" s="5"/>
      <c r="C5" s="2"/>
      <c r="D5" s="2"/>
      <c r="E5" s="2"/>
      <c r="F5" s="2"/>
      <c r="G5" s="2"/>
      <c r="H5" s="2"/>
      <c r="I5" s="4"/>
      <c r="J5" s="4"/>
      <c r="K5" s="4"/>
      <c r="L5" s="4"/>
      <c r="M5" s="4"/>
      <c r="N5" s="285" t="s">
        <v>111</v>
      </c>
    </row>
    <row r="6" spans="2:18" ht="9" customHeight="1" thickBot="1">
      <c r="B6" s="2"/>
      <c r="C6" s="2"/>
      <c r="D6" s="2"/>
      <c r="E6" s="2"/>
      <c r="F6" s="2"/>
      <c r="G6" s="2"/>
      <c r="H6" s="2"/>
      <c r="I6" s="4"/>
      <c r="J6" s="4"/>
      <c r="K6" s="4"/>
      <c r="L6" s="4"/>
      <c r="M6" s="4"/>
      <c r="N6" s="286"/>
    </row>
    <row r="7" spans="2:18" ht="33.75" customHeight="1" thickBot="1">
      <c r="B7" s="282" t="s">
        <v>0</v>
      </c>
      <c r="C7" s="283"/>
      <c r="D7" s="22"/>
      <c r="E7" s="282" t="s">
        <v>57</v>
      </c>
      <c r="F7" s="283"/>
      <c r="G7" s="284" t="s">
        <v>10</v>
      </c>
      <c r="H7" s="283"/>
      <c r="I7" s="23"/>
      <c r="J7" s="280" t="s">
        <v>11</v>
      </c>
      <c r="K7" s="281"/>
      <c r="L7" s="23"/>
      <c r="M7" s="280" t="s">
        <v>1</v>
      </c>
      <c r="N7" s="281"/>
    </row>
    <row r="8" spans="2:18" ht="29.25" customHeight="1">
      <c r="B8" s="273" t="s">
        <v>109</v>
      </c>
      <c r="C8" s="271" t="s">
        <v>110</v>
      </c>
      <c r="D8" s="22"/>
      <c r="E8" s="270" t="s">
        <v>146</v>
      </c>
      <c r="F8" s="268">
        <f>'GESTIÓN DEL PRESUPUESTO'!D10</f>
        <v>5847982</v>
      </c>
      <c r="G8" s="158" t="s">
        <v>24</v>
      </c>
      <c r="H8" s="160">
        <f>'EJECUCIÓN GRUPO Y FINALIDAD'!D10</f>
        <v>877392.51</v>
      </c>
      <c r="I8" s="115"/>
      <c r="J8" s="300" t="s">
        <v>18</v>
      </c>
      <c r="K8" s="302">
        <f>+'PRESUPUESTO POR REGIÓN'!D13</f>
        <v>1393932.78</v>
      </c>
      <c r="L8" s="23"/>
      <c r="M8" s="298" t="s">
        <v>27</v>
      </c>
      <c r="N8" s="297">
        <f>+'SERVICIOS PERSONALES TEC Y PROF'!D9</f>
        <v>4125450</v>
      </c>
      <c r="P8" s="3"/>
      <c r="Q8" s="6"/>
    </row>
    <row r="9" spans="2:18" ht="29.25" customHeight="1">
      <c r="B9" s="250"/>
      <c r="C9" s="272"/>
      <c r="D9" s="22"/>
      <c r="E9" s="270"/>
      <c r="F9" s="268"/>
      <c r="G9" s="113" t="s">
        <v>29</v>
      </c>
      <c r="H9" s="160">
        <f>'EJECUCIÓN GRUPO Y FINALIDAD'!D11</f>
        <v>487612.52</v>
      </c>
      <c r="I9" s="115"/>
      <c r="J9" s="301"/>
      <c r="K9" s="303"/>
      <c r="L9" s="23"/>
      <c r="M9" s="298"/>
      <c r="N9" s="297"/>
      <c r="P9" s="3"/>
      <c r="Q9" s="6"/>
    </row>
    <row r="10" spans="2:18" ht="29.25" customHeight="1">
      <c r="B10" s="250"/>
      <c r="C10" s="272"/>
      <c r="D10" s="22"/>
      <c r="E10" s="270"/>
      <c r="F10" s="268"/>
      <c r="G10" s="113" t="s">
        <v>25</v>
      </c>
      <c r="H10" s="160">
        <f>'EJECUCIÓN GRUPO Y FINALIDAD'!D12</f>
        <v>28927.75</v>
      </c>
      <c r="I10" s="115"/>
      <c r="J10" s="304" t="s">
        <v>34</v>
      </c>
      <c r="K10" s="306">
        <f>'PRESUPUESTO POR REGIÓN'!D14</f>
        <v>1393932.78</v>
      </c>
      <c r="L10" s="23"/>
      <c r="M10" s="298"/>
      <c r="N10" s="297"/>
      <c r="P10" s="3"/>
      <c r="Q10" s="6"/>
    </row>
    <row r="11" spans="2:18" ht="32.25" customHeight="1" thickBot="1">
      <c r="B11" s="250"/>
      <c r="C11" s="272"/>
      <c r="D11" s="22"/>
      <c r="E11" s="249"/>
      <c r="F11" s="269"/>
      <c r="G11" s="29" t="s">
        <v>26</v>
      </c>
      <c r="H11" s="160">
        <f>'EJECUCIÓN GRUPO Y FINALIDAD'!D13</f>
        <v>0</v>
      </c>
      <c r="I11" s="115"/>
      <c r="J11" s="305"/>
      <c r="K11" s="307"/>
      <c r="L11" s="23"/>
      <c r="M11" s="298"/>
      <c r="N11" s="297"/>
    </row>
    <row r="12" spans="2:18" ht="29.25" customHeight="1">
      <c r="B12" s="250" t="s">
        <v>112</v>
      </c>
      <c r="C12" s="275" t="s">
        <v>113</v>
      </c>
      <c r="D12" s="22"/>
      <c r="E12" s="248" t="s">
        <v>4</v>
      </c>
      <c r="F12" s="274">
        <f>'GESTIÓN DEL PRESUPUESTO'!E10</f>
        <v>1393932.78</v>
      </c>
      <c r="G12" s="29" t="s">
        <v>147</v>
      </c>
      <c r="H12" s="160">
        <f>'EJECUCIÓN GRUPO Y FINALIDAD'!D14</f>
        <v>0</v>
      </c>
      <c r="I12" s="115"/>
      <c r="J12" s="216"/>
      <c r="K12" s="217"/>
      <c r="L12" s="23"/>
      <c r="M12" s="298" t="s">
        <v>8</v>
      </c>
      <c r="N12" s="297">
        <f>+'SERVICIOS PERSONALES TEC Y PROF'!D10</f>
        <v>1231392.51</v>
      </c>
      <c r="Q12" s="287"/>
      <c r="R12" s="288"/>
    </row>
    <row r="13" spans="2:18" ht="29.25" customHeight="1">
      <c r="B13" s="250"/>
      <c r="C13" s="275"/>
      <c r="D13" s="22"/>
      <c r="E13" s="270"/>
      <c r="F13" s="268"/>
      <c r="G13" s="214" t="s">
        <v>33</v>
      </c>
      <c r="H13" s="160">
        <f>'EJECUCIÓN GRUPO Y FINALIDAD'!D15</f>
        <v>1393932.78</v>
      </c>
      <c r="I13" s="115"/>
      <c r="J13" s="216"/>
      <c r="K13" s="217"/>
      <c r="L13" s="23"/>
      <c r="M13" s="298"/>
      <c r="N13" s="297"/>
      <c r="Q13" s="287"/>
      <c r="R13" s="288"/>
    </row>
    <row r="14" spans="2:18" ht="29.25" customHeight="1">
      <c r="B14" s="250"/>
      <c r="C14" s="275"/>
      <c r="D14" s="22"/>
      <c r="E14" s="270"/>
      <c r="F14" s="268"/>
      <c r="G14" s="262"/>
      <c r="H14" s="263"/>
      <c r="I14" s="115"/>
      <c r="J14" s="216"/>
      <c r="K14" s="217"/>
      <c r="L14" s="23"/>
      <c r="M14" s="298"/>
      <c r="N14" s="297"/>
      <c r="Q14" s="287"/>
      <c r="R14" s="288"/>
    </row>
    <row r="15" spans="2:18" ht="29.25" customHeight="1">
      <c r="B15" s="250"/>
      <c r="C15" s="275"/>
      <c r="D15" s="22"/>
      <c r="E15" s="249"/>
      <c r="F15" s="269"/>
      <c r="G15" s="264"/>
      <c r="H15" s="265"/>
      <c r="I15" s="115"/>
      <c r="J15" s="216"/>
      <c r="K15" s="217"/>
      <c r="L15" s="23"/>
      <c r="M15" s="298"/>
      <c r="N15" s="297"/>
      <c r="Q15" s="287"/>
      <c r="R15" s="289"/>
    </row>
    <row r="16" spans="2:18" ht="29.25" customHeight="1" thickBot="1">
      <c r="B16" s="250" t="s">
        <v>114</v>
      </c>
      <c r="C16" s="251" t="s">
        <v>115</v>
      </c>
      <c r="D16" s="22"/>
      <c r="E16" s="248" t="s">
        <v>6</v>
      </c>
      <c r="F16" s="246">
        <f>'GESTIÓN DEL PRESUPUESTO'!F10</f>
        <v>0.23836133216552308</v>
      </c>
      <c r="G16" s="266"/>
      <c r="H16" s="267"/>
      <c r="I16" s="115"/>
      <c r="J16" s="216"/>
      <c r="K16" s="217"/>
      <c r="L16" s="23"/>
      <c r="M16" s="298" t="s">
        <v>9</v>
      </c>
      <c r="N16" s="299">
        <f>+N12/N8</f>
        <v>0.29848683416354582</v>
      </c>
    </row>
    <row r="17" spans="2:17" ht="31.5" customHeight="1">
      <c r="B17" s="250"/>
      <c r="C17" s="251"/>
      <c r="D17" s="22"/>
      <c r="E17" s="249"/>
      <c r="F17" s="247"/>
      <c r="G17" s="240" t="s">
        <v>13</v>
      </c>
      <c r="H17" s="241"/>
      <c r="I17" s="115"/>
      <c r="J17" s="216"/>
      <c r="K17" s="217"/>
      <c r="L17" s="23"/>
      <c r="M17" s="298"/>
      <c r="N17" s="299"/>
    </row>
    <row r="18" spans="2:17" ht="33" customHeight="1">
      <c r="B18" s="22"/>
      <c r="C18" s="22"/>
      <c r="D18" s="22"/>
      <c r="E18" s="24"/>
      <c r="F18" s="25"/>
      <c r="G18" s="31" t="s">
        <v>121</v>
      </c>
      <c r="H18" s="159">
        <f>+'EJECUCIÓN GRUPO Y FINALIDAD'!L10</f>
        <v>1391717.78</v>
      </c>
      <c r="I18" s="115"/>
      <c r="J18" s="216"/>
      <c r="K18" s="217"/>
      <c r="L18" s="23"/>
      <c r="M18" s="30"/>
      <c r="N18" s="56"/>
    </row>
    <row r="19" spans="2:17" ht="45.75" customHeight="1">
      <c r="B19" s="22"/>
      <c r="C19" s="22"/>
      <c r="D19" s="22"/>
      <c r="E19" s="27"/>
      <c r="F19" s="26"/>
      <c r="G19" s="113" t="s">
        <v>122</v>
      </c>
      <c r="H19" s="159">
        <f>+'EJECUCIÓN GRUPO Y FINALIDAD'!L11</f>
        <v>2215</v>
      </c>
      <c r="I19" s="115"/>
      <c r="J19" s="216"/>
      <c r="K19" s="217"/>
      <c r="L19" s="23"/>
      <c r="M19" s="113" t="s">
        <v>17</v>
      </c>
      <c r="N19" s="122" t="str">
        <f>+'SERVICIOS PERSONALES TEC Y PROF'!D13</f>
        <v>18 Personas</v>
      </c>
      <c r="O19" s="177"/>
      <c r="P19" s="177"/>
      <c r="Q19" s="177"/>
    </row>
    <row r="20" spans="2:17" ht="49.5" customHeight="1">
      <c r="B20" s="22"/>
      <c r="C20" s="22"/>
      <c r="D20" s="22"/>
      <c r="E20" s="27"/>
      <c r="F20" s="26"/>
      <c r="G20" s="31" t="s">
        <v>123</v>
      </c>
      <c r="H20" s="159">
        <f>+'EJECUCIÓN GRUPO Y FINALIDAD'!L12</f>
        <v>0</v>
      </c>
      <c r="I20" s="115"/>
      <c r="J20" s="116"/>
      <c r="K20" s="117"/>
      <c r="L20" s="23"/>
      <c r="M20" s="113" t="s">
        <v>16</v>
      </c>
      <c r="N20" s="124" t="str">
        <f>+'SERVICIOS PERSONALES TEC Y PROF'!D14</f>
        <v>0 Personas                                                          0 Personas                                                0 Personas</v>
      </c>
    </row>
    <row r="21" spans="2:17" ht="35.25" customHeight="1">
      <c r="B21" s="22"/>
      <c r="C21" s="22"/>
      <c r="D21" s="22"/>
      <c r="E21" s="242"/>
      <c r="F21" s="243"/>
      <c r="G21" s="214" t="s">
        <v>33</v>
      </c>
      <c r="H21" s="160">
        <f>'EJECUCIÓN GRUPO Y FINALIDAD'!L13</f>
        <v>1393932.78</v>
      </c>
      <c r="I21" s="115"/>
      <c r="J21" s="116"/>
      <c r="K21" s="117"/>
      <c r="L21" s="23"/>
      <c r="M21" s="31" t="s">
        <v>15</v>
      </c>
      <c r="N21" s="122" t="str">
        <f>'SERVICIOS PERSONALES TEC Y PROF'!D15</f>
        <v>8 Personas</v>
      </c>
    </row>
    <row r="22" spans="2:17" ht="33.75" customHeight="1" thickBot="1">
      <c r="B22" s="22"/>
      <c r="C22" s="22"/>
      <c r="D22" s="22"/>
      <c r="E22" s="244"/>
      <c r="F22" s="245"/>
      <c r="G22" s="155"/>
      <c r="H22" s="155"/>
      <c r="I22" s="115"/>
      <c r="J22" s="118"/>
      <c r="K22" s="119"/>
      <c r="L22" s="23"/>
      <c r="M22" s="32" t="s">
        <v>14</v>
      </c>
      <c r="N22" s="123" t="str">
        <f>+'SERVICIOS PERSONALES TEC Y PROF'!D16</f>
        <v>9 Personas</v>
      </c>
    </row>
    <row r="23" spans="2:17" ht="23.25" customHeight="1" thickBot="1">
      <c r="B23" s="22"/>
      <c r="C23" s="22"/>
      <c r="D23" s="22"/>
      <c r="E23" s="22"/>
      <c r="F23" s="22"/>
      <c r="G23" s="155"/>
      <c r="H23" s="155"/>
      <c r="I23" s="115"/>
      <c r="J23" s="115"/>
      <c r="K23" s="121"/>
      <c r="L23" s="23"/>
      <c r="M23" s="120" t="s">
        <v>34</v>
      </c>
      <c r="N23" s="127">
        <f>'SERVICIOS PERSONALES TEC Y PROF'!D17</f>
        <v>35</v>
      </c>
    </row>
    <row r="24" spans="2:17" ht="23.25" customHeight="1">
      <c r="B24" s="22"/>
      <c r="C24" s="22"/>
      <c r="D24" s="22"/>
      <c r="E24" s="22"/>
      <c r="F24" s="22"/>
      <c r="G24" s="155"/>
      <c r="H24" s="155"/>
      <c r="I24" s="23"/>
      <c r="J24" s="23"/>
      <c r="K24" s="28"/>
      <c r="L24" s="23"/>
      <c r="M24" s="23"/>
      <c r="N24" s="23"/>
    </row>
    <row r="25" spans="2:17" ht="23.25" customHeight="1" thickBot="1">
      <c r="B25" s="22"/>
      <c r="C25" s="22"/>
      <c r="D25" s="22"/>
      <c r="E25" s="22"/>
      <c r="F25" s="22"/>
      <c r="G25" s="141"/>
      <c r="H25" s="155"/>
      <c r="I25" s="23"/>
      <c r="J25" s="23"/>
      <c r="K25" s="28"/>
      <c r="L25" s="23"/>
      <c r="M25" s="23"/>
      <c r="N25" s="23"/>
    </row>
    <row r="26" spans="2:17" ht="35.25" customHeight="1" thickBot="1">
      <c r="B26" s="254" t="s">
        <v>85</v>
      </c>
      <c r="C26" s="255"/>
      <c r="D26" s="252" t="s">
        <v>3</v>
      </c>
      <c r="E26" s="253"/>
      <c r="F26" s="156" t="s">
        <v>2</v>
      </c>
      <c r="G26" s="156" t="s">
        <v>81</v>
      </c>
      <c r="H26" s="157" t="s">
        <v>5</v>
      </c>
      <c r="I26" s="23"/>
      <c r="J26" s="290" t="s">
        <v>150</v>
      </c>
      <c r="K26" s="291"/>
      <c r="L26" s="291"/>
      <c r="M26" s="292"/>
      <c r="N26" s="293"/>
    </row>
    <row r="27" spans="2:17" ht="63.75" customHeight="1">
      <c r="B27" s="256" t="s">
        <v>28</v>
      </c>
      <c r="C27" s="125" t="s">
        <v>139</v>
      </c>
      <c r="D27" s="260" t="s">
        <v>137</v>
      </c>
      <c r="E27" s="261"/>
      <c r="F27" s="163">
        <f>'PROGRAMAS PRESUPUESTARIOS '!D10</f>
        <v>4947982</v>
      </c>
      <c r="G27" s="163">
        <f>'PROGRAMAS PRESUPUESTARIOS '!E10</f>
        <v>1393932.78</v>
      </c>
      <c r="H27" s="161">
        <f t="shared" ref="H27:H29" si="0">+G27/F27</f>
        <v>0.28171743147004175</v>
      </c>
      <c r="I27" s="23"/>
      <c r="J27" s="294" t="s">
        <v>162</v>
      </c>
      <c r="K27" s="295"/>
      <c r="L27" s="295"/>
      <c r="M27" s="295"/>
      <c r="N27" s="296"/>
    </row>
    <row r="28" spans="2:17" ht="90.75" customHeight="1" thickBot="1">
      <c r="B28" s="257"/>
      <c r="C28" s="126" t="s">
        <v>22</v>
      </c>
      <c r="D28" s="258" t="s">
        <v>138</v>
      </c>
      <c r="E28" s="259"/>
      <c r="F28" s="164">
        <f>'PROGRAMAS PRESUPUESTARIOS '!D11</f>
        <v>900000</v>
      </c>
      <c r="G28" s="164">
        <f>'PROGRAMAS PRESUPUESTARIOS '!E11</f>
        <v>0</v>
      </c>
      <c r="H28" s="162">
        <f t="shared" si="0"/>
        <v>0</v>
      </c>
      <c r="I28" s="23"/>
      <c r="J28" s="235"/>
      <c r="K28" s="236"/>
      <c r="L28" s="236"/>
      <c r="M28" s="236"/>
      <c r="N28" s="237"/>
    </row>
    <row r="29" spans="2:17" s="4" customFormat="1" ht="18.75" thickBot="1">
      <c r="B29" s="238" t="s">
        <v>20</v>
      </c>
      <c r="C29" s="239"/>
      <c r="D29" s="239"/>
      <c r="E29" s="239"/>
      <c r="F29" s="152">
        <f>SUM(F27:F28)</f>
        <v>5847982</v>
      </c>
      <c r="G29" s="153">
        <f>SUM(G27:G28)</f>
        <v>1393932.78</v>
      </c>
      <c r="H29" s="154">
        <f t="shared" si="0"/>
        <v>0.23836133216552308</v>
      </c>
      <c r="J29" s="7"/>
    </row>
    <row r="30" spans="2:17">
      <c r="G30" s="20"/>
    </row>
    <row r="33" spans="5:6">
      <c r="E33" s="45"/>
    </row>
    <row r="34" spans="5:6">
      <c r="F34" s="45"/>
    </row>
    <row r="53" spans="5:5">
      <c r="E53"/>
    </row>
  </sheetData>
  <mergeCells count="45">
    <mergeCell ref="Q12:Q15"/>
    <mergeCell ref="R12:R15"/>
    <mergeCell ref="J26:N26"/>
    <mergeCell ref="J27:N27"/>
    <mergeCell ref="N8:N11"/>
    <mergeCell ref="M8:M11"/>
    <mergeCell ref="N12:N15"/>
    <mergeCell ref="M12:M15"/>
    <mergeCell ref="N16:N17"/>
    <mergeCell ref="M16:M17"/>
    <mergeCell ref="J8:J9"/>
    <mergeCell ref="K8:K9"/>
    <mergeCell ref="J10:J11"/>
    <mergeCell ref="K10:K11"/>
    <mergeCell ref="B2:N2"/>
    <mergeCell ref="B3:N3"/>
    <mergeCell ref="B4:N4"/>
    <mergeCell ref="J7:K7"/>
    <mergeCell ref="M7:N7"/>
    <mergeCell ref="E7:F7"/>
    <mergeCell ref="B7:C7"/>
    <mergeCell ref="G7:H7"/>
    <mergeCell ref="N5:N6"/>
    <mergeCell ref="F8:F11"/>
    <mergeCell ref="E8:E11"/>
    <mergeCell ref="C8:C11"/>
    <mergeCell ref="B8:B11"/>
    <mergeCell ref="F12:F15"/>
    <mergeCell ref="B12:B15"/>
    <mergeCell ref="E12:E15"/>
    <mergeCell ref="C12:C15"/>
    <mergeCell ref="J28:N28"/>
    <mergeCell ref="B29:E29"/>
    <mergeCell ref="G17:H17"/>
    <mergeCell ref="E21:F22"/>
    <mergeCell ref="F16:F17"/>
    <mergeCell ref="E16:E17"/>
    <mergeCell ref="B16:B17"/>
    <mergeCell ref="C16:C17"/>
    <mergeCell ref="D26:E26"/>
    <mergeCell ref="B26:C26"/>
    <mergeCell ref="B27:B28"/>
    <mergeCell ref="D28:E28"/>
    <mergeCell ref="D27:E27"/>
    <mergeCell ref="G14:H16"/>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V57"/>
  <sheetViews>
    <sheetView zoomScaleNormal="100" workbookViewId="0">
      <selection activeCell="H10" sqref="H10"/>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13" t="s">
        <v>108</v>
      </c>
      <c r="D2" s="313"/>
      <c r="E2" s="313"/>
      <c r="F2" s="313"/>
      <c r="G2" s="313"/>
      <c r="I2" s="311" t="s">
        <v>116</v>
      </c>
      <c r="J2" s="311"/>
      <c r="K2" s="311"/>
      <c r="L2" s="311"/>
      <c r="M2" s="311"/>
      <c r="N2" s="311"/>
      <c r="O2" s="311"/>
      <c r="P2" s="311"/>
      <c r="Q2" s="192"/>
    </row>
    <row r="3" spans="3:21" ht="18.75">
      <c r="C3" s="313" t="s">
        <v>151</v>
      </c>
      <c r="D3" s="313"/>
      <c r="E3" s="313"/>
      <c r="F3" s="313"/>
      <c r="G3" s="313"/>
    </row>
    <row r="4" spans="3:21" ht="18.75">
      <c r="C4" s="314" t="s">
        <v>132</v>
      </c>
      <c r="D4" s="314"/>
      <c r="E4" s="314"/>
      <c r="F4" s="314"/>
      <c r="G4" s="314"/>
    </row>
    <row r="5" spans="3:21" ht="15.75" thickBot="1"/>
    <row r="6" spans="3:21" ht="18.75">
      <c r="C6" s="33"/>
      <c r="D6" s="34"/>
      <c r="E6" s="34"/>
      <c r="F6" s="34"/>
      <c r="G6" s="35"/>
      <c r="R6" s="309" t="str">
        <f>C3</f>
        <v>EJECUCIÓN PRESUPUESTARIA INSTITUCIONAL AL MES DE ABRIL DE 2026</v>
      </c>
      <c r="S6" s="309"/>
      <c r="T6" s="309"/>
      <c r="U6" s="309"/>
    </row>
    <row r="7" spans="3:21" ht="15.75" thickBot="1">
      <c r="C7" s="36"/>
      <c r="D7" s="1"/>
      <c r="E7" s="1"/>
      <c r="F7" s="1"/>
      <c r="G7" s="37"/>
      <c r="R7" s="320" t="s">
        <v>140</v>
      </c>
      <c r="S7" s="320"/>
      <c r="T7" s="320"/>
      <c r="U7" s="320"/>
    </row>
    <row r="8" spans="3:21" ht="19.5" thickBot="1">
      <c r="C8" s="36"/>
      <c r="D8" s="318" t="s">
        <v>108</v>
      </c>
      <c r="E8" s="318"/>
      <c r="F8" s="318"/>
      <c r="G8" s="37"/>
      <c r="J8" s="319"/>
      <c r="K8" s="319"/>
      <c r="L8" s="319"/>
      <c r="M8" s="319"/>
      <c r="N8" s="319"/>
      <c r="O8" s="319"/>
      <c r="P8" s="319"/>
      <c r="Q8" s="319"/>
      <c r="R8" s="143" t="s">
        <v>82</v>
      </c>
      <c r="S8" s="143" t="s">
        <v>83</v>
      </c>
      <c r="T8" s="143" t="s">
        <v>99</v>
      </c>
      <c r="U8" s="143" t="s">
        <v>84</v>
      </c>
    </row>
    <row r="9" spans="3:21" ht="36.75" thickBot="1">
      <c r="C9" s="36"/>
      <c r="D9" s="42" t="s">
        <v>32</v>
      </c>
      <c r="E9" s="42" t="s">
        <v>31</v>
      </c>
      <c r="F9" s="43" t="s">
        <v>30</v>
      </c>
      <c r="G9" s="37"/>
      <c r="J9" s="310"/>
      <c r="K9" s="310"/>
      <c r="L9" s="310"/>
      <c r="M9" s="310"/>
      <c r="N9" s="310"/>
      <c r="O9" s="310"/>
      <c r="P9" s="310"/>
      <c r="Q9" s="310"/>
      <c r="R9" s="178">
        <f>+D10/1000000</f>
        <v>5.847982</v>
      </c>
      <c r="S9" s="178">
        <f>+E10/1000000</f>
        <v>1.3939327800000001</v>
      </c>
      <c r="T9" s="229">
        <f>(D10-E10)/(1000000)</f>
        <v>4.4540492199999999</v>
      </c>
      <c r="U9" s="213">
        <f>F10</f>
        <v>0.23836133216552308</v>
      </c>
    </row>
    <row r="10" spans="3:21" ht="27" customHeight="1" thickBot="1">
      <c r="C10" s="36"/>
      <c r="D10" s="180">
        <v>5847982</v>
      </c>
      <c r="E10" s="180">
        <v>1393932.78</v>
      </c>
      <c r="F10" s="179">
        <f>E10/D10</f>
        <v>0.23836133216552308</v>
      </c>
      <c r="G10" s="37"/>
    </row>
    <row r="11" spans="3:21">
      <c r="C11" s="36"/>
      <c r="D11" s="38"/>
      <c r="E11" s="38"/>
      <c r="F11" s="38"/>
      <c r="G11" s="37"/>
    </row>
    <row r="12" spans="3:21">
      <c r="C12" s="36"/>
      <c r="D12" s="38"/>
      <c r="E12" s="38"/>
      <c r="F12" s="38"/>
      <c r="G12" s="37"/>
    </row>
    <row r="13" spans="3:21">
      <c r="C13" s="36"/>
      <c r="D13" s="38"/>
      <c r="E13" s="38"/>
      <c r="F13" s="38"/>
      <c r="G13" s="37"/>
    </row>
    <row r="14" spans="3:21">
      <c r="C14" s="36"/>
      <c r="D14" s="38"/>
      <c r="E14" s="38"/>
      <c r="F14" s="38"/>
      <c r="G14" s="37"/>
    </row>
    <row r="15" spans="3:21">
      <c r="C15" s="36"/>
      <c r="D15" s="38"/>
      <c r="E15" s="38"/>
      <c r="F15" s="38"/>
      <c r="G15" s="37"/>
    </row>
    <row r="16" spans="3:21">
      <c r="C16" s="36"/>
      <c r="D16" s="38"/>
      <c r="E16" s="38"/>
      <c r="F16" s="38"/>
      <c r="G16" s="37"/>
    </row>
    <row r="17" spans="3:7">
      <c r="C17" s="36"/>
      <c r="D17" s="38"/>
      <c r="E17" s="38"/>
      <c r="F17" s="38"/>
      <c r="G17" s="37"/>
    </row>
    <row r="18" spans="3:7">
      <c r="C18" s="36"/>
      <c r="D18" s="38"/>
      <c r="E18" s="38"/>
      <c r="F18" s="38"/>
      <c r="G18" s="37"/>
    </row>
    <row r="19" spans="3:7">
      <c r="C19" s="36"/>
      <c r="D19" s="38"/>
      <c r="E19" s="38"/>
      <c r="F19" s="38"/>
      <c r="G19" s="37"/>
    </row>
    <row r="20" spans="3:7">
      <c r="C20" s="36"/>
      <c r="D20" s="38"/>
      <c r="E20" s="38"/>
      <c r="F20" s="38"/>
      <c r="G20" s="37"/>
    </row>
    <row r="21" spans="3:7">
      <c r="C21" s="36"/>
      <c r="D21" s="38"/>
      <c r="E21" s="38"/>
      <c r="F21" s="38"/>
      <c r="G21" s="37"/>
    </row>
    <row r="22" spans="3:7">
      <c r="C22" s="36"/>
      <c r="D22" s="38"/>
      <c r="E22" s="38"/>
      <c r="F22" s="38"/>
      <c r="G22" s="37"/>
    </row>
    <row r="23" spans="3:7">
      <c r="C23" s="36"/>
      <c r="D23" s="38"/>
      <c r="E23" s="38"/>
      <c r="F23" s="38"/>
      <c r="G23" s="37"/>
    </row>
    <row r="24" spans="3:7">
      <c r="C24" s="36"/>
      <c r="D24" s="38"/>
      <c r="E24" s="38"/>
      <c r="F24" s="38"/>
      <c r="G24" s="37"/>
    </row>
    <row r="25" spans="3:7">
      <c r="C25" s="36"/>
      <c r="D25" s="38"/>
      <c r="E25" s="38"/>
      <c r="F25" s="38"/>
      <c r="G25" s="37"/>
    </row>
    <row r="26" spans="3:7">
      <c r="C26" s="36"/>
      <c r="D26" s="38"/>
      <c r="E26" s="38"/>
      <c r="F26" s="38"/>
      <c r="G26" s="37"/>
    </row>
    <row r="27" spans="3:7">
      <c r="C27" s="36"/>
      <c r="D27" s="38"/>
      <c r="E27" s="38"/>
      <c r="F27" s="38"/>
      <c r="G27" s="37"/>
    </row>
    <row r="28" spans="3:7">
      <c r="C28" s="36"/>
      <c r="D28" s="38"/>
      <c r="E28" s="38"/>
      <c r="F28" s="38"/>
      <c r="G28" s="37"/>
    </row>
    <row r="29" spans="3:7">
      <c r="C29" s="36"/>
      <c r="D29" s="38"/>
      <c r="E29" s="38"/>
      <c r="F29" s="38"/>
      <c r="G29" s="37"/>
    </row>
    <row r="30" spans="3:7">
      <c r="C30" s="36"/>
      <c r="D30" s="38"/>
      <c r="E30" s="38"/>
      <c r="F30" s="38"/>
      <c r="G30" s="37"/>
    </row>
    <row r="31" spans="3:7">
      <c r="C31" s="36"/>
      <c r="D31" s="38"/>
      <c r="E31" s="38"/>
      <c r="F31" s="38"/>
      <c r="G31" s="37"/>
    </row>
    <row r="32" spans="3:7" ht="15.75" thickBot="1">
      <c r="C32" s="39"/>
      <c r="D32" s="40"/>
      <c r="E32" s="40"/>
      <c r="F32" s="40"/>
      <c r="G32" s="41"/>
    </row>
    <row r="33" spans="3:22">
      <c r="C33" s="312" t="s">
        <v>100</v>
      </c>
      <c r="D33" s="312"/>
      <c r="E33" s="312"/>
      <c r="F33" s="312"/>
      <c r="G33" s="312"/>
    </row>
    <row r="34" spans="3:22" ht="19.5" thickBot="1">
      <c r="C34" s="327" t="s">
        <v>58</v>
      </c>
      <c r="D34" s="327"/>
    </row>
    <row r="35" spans="3:22" ht="139.5" customHeight="1" thickBot="1">
      <c r="C35" s="321" t="s">
        <v>95</v>
      </c>
      <c r="D35" s="322"/>
      <c r="E35" s="322"/>
      <c r="F35" s="322"/>
      <c r="G35" s="323"/>
      <c r="K35" s="58"/>
      <c r="L35" s="58"/>
      <c r="M35" s="58"/>
      <c r="N35" s="58"/>
      <c r="O35" s="58"/>
      <c r="P35" s="58"/>
      <c r="Q35" s="58"/>
      <c r="R35" s="328" t="s">
        <v>100</v>
      </c>
      <c r="S35" s="328"/>
      <c r="T35" s="328"/>
      <c r="U35" s="328"/>
      <c r="V35" s="328"/>
    </row>
    <row r="36" spans="3:22" ht="39" customHeight="1" thickBot="1">
      <c r="C36" s="58"/>
      <c r="D36" s="58"/>
      <c r="E36" s="58"/>
      <c r="F36" s="58"/>
      <c r="G36" s="58"/>
      <c r="I36" s="308" t="s">
        <v>143</v>
      </c>
      <c r="J36" s="308"/>
      <c r="K36" s="308"/>
      <c r="L36" s="308"/>
      <c r="M36" s="308"/>
      <c r="N36" s="308"/>
      <c r="O36" s="308"/>
      <c r="P36" s="308"/>
      <c r="Q36" s="58"/>
    </row>
    <row r="37" spans="3:22" ht="92.25" customHeight="1" thickBot="1">
      <c r="C37" s="324" t="s">
        <v>103</v>
      </c>
      <c r="D37" s="325"/>
      <c r="E37" s="325"/>
      <c r="F37" s="325"/>
      <c r="G37" s="326"/>
    </row>
    <row r="38" spans="3:22" ht="18">
      <c r="C38" s="57"/>
    </row>
    <row r="39" spans="3:22" ht="18.75" thickBot="1">
      <c r="C39" s="55"/>
    </row>
    <row r="40" spans="3:22" ht="141.75" customHeight="1" thickBot="1">
      <c r="C40" s="315" t="s">
        <v>96</v>
      </c>
      <c r="D40" s="316"/>
      <c r="E40" s="316"/>
      <c r="F40" s="316"/>
      <c r="G40" s="317"/>
    </row>
    <row r="43" spans="3:22" ht="18.75">
      <c r="I43" s="308"/>
      <c r="J43" s="308"/>
      <c r="K43" s="308"/>
      <c r="L43" s="308"/>
      <c r="M43" s="308"/>
      <c r="N43" s="308"/>
      <c r="O43" s="308"/>
      <c r="P43" s="308"/>
    </row>
    <row r="47" spans="3:22" ht="18.75">
      <c r="I47" s="308"/>
      <c r="J47" s="308"/>
      <c r="K47" s="308"/>
      <c r="L47" s="308"/>
      <c r="M47" s="308"/>
      <c r="N47" s="308"/>
      <c r="O47" s="308"/>
      <c r="P47" s="308"/>
    </row>
    <row r="54" spans="9:16" ht="37.5" customHeight="1">
      <c r="I54" s="308" t="s">
        <v>117</v>
      </c>
      <c r="J54" s="308"/>
      <c r="K54" s="308"/>
      <c r="L54" s="308"/>
      <c r="M54" s="308"/>
      <c r="N54" s="308"/>
      <c r="O54" s="308"/>
      <c r="P54" s="308"/>
    </row>
    <row r="57" spans="9:16" ht="18.75">
      <c r="I57" s="308"/>
      <c r="J57" s="308"/>
      <c r="K57" s="308"/>
      <c r="L57" s="308"/>
      <c r="M57" s="308"/>
      <c r="N57" s="308"/>
      <c r="O57" s="308"/>
      <c r="P57" s="308"/>
    </row>
  </sheetData>
  <sheetProtection formatCells="0" formatColumns="0" formatRows="0" insertColumns="0" insertRows="0" insertHyperlinks="0" deleteColumns="0" deleteRows="0" selectLockedCells="1" sort="0" autoFilter="0" pivotTables="0"/>
  <mergeCells count="20">
    <mergeCell ref="C40:G40"/>
    <mergeCell ref="D8:F8"/>
    <mergeCell ref="J8:Q8"/>
    <mergeCell ref="R7:U7"/>
    <mergeCell ref="C35:G35"/>
    <mergeCell ref="C37:G37"/>
    <mergeCell ref="C34:D34"/>
    <mergeCell ref="R35:V35"/>
    <mergeCell ref="I2:P2"/>
    <mergeCell ref="C33:G33"/>
    <mergeCell ref="C2:G2"/>
    <mergeCell ref="C3:G3"/>
    <mergeCell ref="C4:G4"/>
    <mergeCell ref="I43:P43"/>
    <mergeCell ref="I47:P47"/>
    <mergeCell ref="I57:P57"/>
    <mergeCell ref="I54:P54"/>
    <mergeCell ref="R6:U6"/>
    <mergeCell ref="J9:Q9"/>
    <mergeCell ref="I36:P3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0070C0"/>
  </sheetPr>
  <dimension ref="A3:Q87"/>
  <sheetViews>
    <sheetView zoomScaleNormal="100" workbookViewId="0">
      <selection activeCell="M27" sqref="M27"/>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29" t="s">
        <v>152</v>
      </c>
      <c r="D3" s="329"/>
      <c r="E3" s="329"/>
      <c r="F3" s="329"/>
      <c r="G3" s="329"/>
      <c r="H3" s="329"/>
      <c r="I3" s="329"/>
      <c r="J3" s="329"/>
      <c r="K3" s="329"/>
      <c r="L3" s="329"/>
    </row>
    <row r="4" spans="3:12" ht="42" customHeight="1">
      <c r="C4" s="329"/>
      <c r="D4" s="329"/>
      <c r="E4" s="329"/>
      <c r="F4" s="329"/>
      <c r="G4" s="329"/>
      <c r="H4" s="329"/>
      <c r="I4" s="329"/>
      <c r="J4" s="329"/>
      <c r="K4" s="329"/>
      <c r="L4" s="329"/>
    </row>
    <row r="7" spans="3:12">
      <c r="C7" s="52"/>
      <c r="D7" s="52"/>
    </row>
    <row r="8" spans="3:12" ht="19.5" thickBot="1">
      <c r="C8" s="230"/>
      <c r="D8" s="230"/>
    </row>
    <row r="9" spans="3:12" ht="73.5" customHeight="1" thickBot="1">
      <c r="C9" s="357" t="s">
        <v>98</v>
      </c>
      <c r="D9" s="358"/>
      <c r="K9" s="359" t="s">
        <v>141</v>
      </c>
      <c r="L9" s="360"/>
    </row>
    <row r="10" spans="3:12" ht="43.5" customHeight="1" thickBot="1">
      <c r="C10" s="48" t="s">
        <v>24</v>
      </c>
      <c r="D10" s="175">
        <v>877392.51</v>
      </c>
      <c r="I10" s="193"/>
      <c r="K10" s="66" t="s">
        <v>121</v>
      </c>
      <c r="L10" s="172">
        <v>1391717.78</v>
      </c>
    </row>
    <row r="11" spans="3:12" ht="54.75" thickBot="1">
      <c r="C11" s="48" t="s">
        <v>59</v>
      </c>
      <c r="D11" s="175">
        <v>487612.52</v>
      </c>
      <c r="I11" s="193"/>
      <c r="K11" s="67" t="s">
        <v>122</v>
      </c>
      <c r="L11" s="172">
        <v>2215</v>
      </c>
    </row>
    <row r="12" spans="3:12" ht="36.75" thickBot="1">
      <c r="C12" s="48" t="s">
        <v>25</v>
      </c>
      <c r="D12" s="175">
        <v>28927.75</v>
      </c>
      <c r="I12" s="193"/>
      <c r="K12" s="66" t="s">
        <v>123</v>
      </c>
      <c r="L12" s="172">
        <v>0</v>
      </c>
    </row>
    <row r="13" spans="3:12" ht="54.75" thickBot="1">
      <c r="C13" s="48" t="s">
        <v>26</v>
      </c>
      <c r="D13" s="175">
        <v>0</v>
      </c>
      <c r="I13" s="193"/>
      <c r="K13" s="68" t="s">
        <v>20</v>
      </c>
      <c r="L13" s="59">
        <f>SUM(L8:L12)</f>
        <v>1393932.78</v>
      </c>
    </row>
    <row r="14" spans="3:12" ht="36">
      <c r="C14" s="48" t="s">
        <v>147</v>
      </c>
      <c r="D14" s="175">
        <v>0</v>
      </c>
      <c r="I14" s="193"/>
      <c r="K14" s="364" t="s">
        <v>100</v>
      </c>
      <c r="L14" s="364"/>
    </row>
    <row r="15" spans="3:12" ht="18">
      <c r="C15" s="129" t="s">
        <v>20</v>
      </c>
      <c r="D15" s="200">
        <f>SUM(D7:D14)</f>
        <v>1393932.78</v>
      </c>
      <c r="I15" s="193"/>
      <c r="K15" s="52"/>
      <c r="L15" s="52"/>
    </row>
    <row r="16" spans="3:12">
      <c r="C16" s="52"/>
      <c r="I16" s="193"/>
      <c r="K16" s="363"/>
      <c r="L16" s="363"/>
    </row>
    <row r="17" spans="3:12">
      <c r="C17" s="52"/>
      <c r="I17" s="193"/>
    </row>
    <row r="18" spans="3:12">
      <c r="C18" s="363" t="s">
        <v>100</v>
      </c>
      <c r="D18" s="363"/>
      <c r="E18" s="52"/>
      <c r="F18" s="52"/>
      <c r="I18" s="52"/>
      <c r="J18" s="52"/>
      <c r="K18" s="52"/>
    </row>
    <row r="19" spans="3:12" ht="15.75">
      <c r="C19" s="52"/>
      <c r="E19" s="196"/>
      <c r="F19" s="196"/>
      <c r="I19" s="75"/>
      <c r="J19" s="76"/>
      <c r="K19" s="76"/>
    </row>
    <row r="20" spans="3:12" ht="34.5" customHeight="1">
      <c r="I20" s="52"/>
      <c r="J20" s="52"/>
      <c r="K20" s="52"/>
    </row>
    <row r="21" spans="3:12" ht="57" customHeight="1" thickBot="1">
      <c r="C21" s="341" t="s">
        <v>108</v>
      </c>
      <c r="D21" s="341"/>
      <c r="K21" s="361" t="s">
        <v>142</v>
      </c>
      <c r="L21" s="362"/>
    </row>
    <row r="22" spans="3:12" ht="19.5" thickBot="1">
      <c r="C22" s="310" t="s">
        <v>153</v>
      </c>
      <c r="D22" s="310"/>
      <c r="G22" s="44"/>
      <c r="K22" s="69" t="s">
        <v>121</v>
      </c>
      <c r="L22" s="173">
        <f>+L10/1000000</f>
        <v>1.39171778</v>
      </c>
    </row>
    <row r="23" spans="3:12" ht="45.75" thickBot="1">
      <c r="C23" s="310" t="s">
        <v>102</v>
      </c>
      <c r="D23" s="310"/>
      <c r="G23" s="44"/>
      <c r="K23" s="69" t="s">
        <v>122</v>
      </c>
      <c r="L23" s="173">
        <f>+L11/1000000</f>
        <v>2.215E-3</v>
      </c>
    </row>
    <row r="24" spans="3:12" ht="19.5" thickBot="1">
      <c r="C24" s="344" t="s">
        <v>140</v>
      </c>
      <c r="D24" s="344"/>
      <c r="K24" s="70" t="s">
        <v>123</v>
      </c>
      <c r="L24" s="173">
        <f>+L12/1000000</f>
        <v>0</v>
      </c>
    </row>
    <row r="25" spans="3:12" ht="18.75" thickBot="1">
      <c r="C25" s="342" t="s">
        <v>10</v>
      </c>
      <c r="D25" s="343"/>
      <c r="K25" s="78" t="s">
        <v>20</v>
      </c>
      <c r="L25" s="174">
        <f>SUM(L19:L24)</f>
        <v>1.3939327800000001</v>
      </c>
    </row>
    <row r="26" spans="3:12" ht="36">
      <c r="C26" s="48" t="s">
        <v>24</v>
      </c>
      <c r="D26" s="227">
        <f t="shared" ref="D26:D31" si="0">D10/1000000</f>
        <v>0.87739250999999996</v>
      </c>
      <c r="K26" s="364" t="s">
        <v>100</v>
      </c>
      <c r="L26" s="364"/>
    </row>
    <row r="27" spans="3:12" ht="36">
      <c r="C27" s="48" t="s">
        <v>59</v>
      </c>
      <c r="D27" s="227">
        <f t="shared" si="0"/>
        <v>0.48761251999999999</v>
      </c>
    </row>
    <row r="28" spans="3:12" ht="36">
      <c r="C28" s="48" t="s">
        <v>25</v>
      </c>
      <c r="D28" s="227">
        <f t="shared" si="0"/>
        <v>2.8927749999999999E-2</v>
      </c>
      <c r="K28" s="52"/>
      <c r="L28" s="52"/>
    </row>
    <row r="29" spans="3:12" ht="54">
      <c r="C29" s="48" t="s">
        <v>26</v>
      </c>
      <c r="D29" s="227">
        <f t="shared" si="0"/>
        <v>0</v>
      </c>
      <c r="K29" s="363"/>
      <c r="L29" s="363"/>
    </row>
    <row r="30" spans="3:12" ht="36">
      <c r="C30" s="48" t="s">
        <v>147</v>
      </c>
      <c r="D30" s="227">
        <f t="shared" si="0"/>
        <v>0</v>
      </c>
    </row>
    <row r="31" spans="3:12" ht="18.75">
      <c r="C31" s="129" t="s">
        <v>20</v>
      </c>
      <c r="D31" s="228">
        <f t="shared" si="0"/>
        <v>1.3939327800000001</v>
      </c>
    </row>
    <row r="47" spans="10:11">
      <c r="J47" s="363" t="s">
        <v>100</v>
      </c>
      <c r="K47" s="363"/>
    </row>
    <row r="51" spans="3:13">
      <c r="J51" s="334" t="s">
        <v>124</v>
      </c>
      <c r="K51" s="335"/>
      <c r="L51" s="335"/>
      <c r="M51" s="335"/>
    </row>
    <row r="52" spans="3:13">
      <c r="J52" s="334"/>
      <c r="K52" s="335"/>
      <c r="L52" s="335"/>
      <c r="M52" s="335"/>
    </row>
    <row r="53" spans="3:13" ht="20.25" customHeight="1">
      <c r="J53" s="334"/>
      <c r="K53" s="335"/>
      <c r="L53" s="335"/>
      <c r="M53" s="335"/>
    </row>
    <row r="54" spans="3:13">
      <c r="J54" s="334"/>
      <c r="K54" s="335"/>
      <c r="L54" s="335"/>
      <c r="M54" s="335"/>
    </row>
    <row r="55" spans="3:13">
      <c r="J55" s="334"/>
      <c r="K55" s="335"/>
      <c r="L55" s="335"/>
      <c r="M55" s="335"/>
    </row>
    <row r="58" spans="3:13">
      <c r="C58" s="52"/>
      <c r="D58" s="52"/>
    </row>
    <row r="59" spans="3:13">
      <c r="C59" s="52"/>
      <c r="D59" s="52"/>
    </row>
    <row r="60" spans="3:13">
      <c r="C60" s="52"/>
      <c r="D60" s="52"/>
    </row>
    <row r="61" spans="3:13">
      <c r="C61" s="52"/>
      <c r="D61" s="52"/>
    </row>
    <row r="62" spans="3:13" ht="21" customHeight="1">
      <c r="C62" s="363" t="s">
        <v>100</v>
      </c>
      <c r="D62" s="363"/>
    </row>
    <row r="64" spans="3:13" ht="15.75" thickBot="1"/>
    <row r="65" spans="1:17" ht="15" customHeight="1">
      <c r="A65" s="60" t="s">
        <v>58</v>
      </c>
      <c r="B65" s="331" t="s">
        <v>76</v>
      </c>
      <c r="C65" s="332"/>
      <c r="D65" s="332"/>
      <c r="E65" s="332"/>
      <c r="F65" s="332"/>
      <c r="G65" s="333"/>
      <c r="H65" s="47"/>
      <c r="N65" s="130"/>
    </row>
    <row r="66" spans="1:17" ht="15" customHeight="1">
      <c r="B66" s="334"/>
      <c r="C66" s="335"/>
      <c r="D66" s="335"/>
      <c r="E66" s="335"/>
      <c r="F66" s="335"/>
      <c r="G66" s="336"/>
      <c r="N66" s="130"/>
    </row>
    <row r="67" spans="1:17" ht="15" customHeight="1">
      <c r="B67" s="334"/>
      <c r="C67" s="335"/>
      <c r="D67" s="335"/>
      <c r="E67" s="335"/>
      <c r="F67" s="335"/>
      <c r="G67" s="336"/>
      <c r="N67" s="130"/>
    </row>
    <row r="68" spans="1:17" ht="15" customHeight="1">
      <c r="B68" s="334"/>
      <c r="C68" s="335"/>
      <c r="D68" s="335"/>
      <c r="E68" s="335"/>
      <c r="F68" s="335"/>
      <c r="G68" s="336"/>
      <c r="N68" s="130"/>
    </row>
    <row r="69" spans="1:17" ht="81" customHeight="1" thickBot="1">
      <c r="B69" s="337"/>
      <c r="C69" s="338"/>
      <c r="D69" s="338"/>
      <c r="E69" s="338"/>
      <c r="F69" s="338"/>
      <c r="G69" s="339"/>
      <c r="N69" s="130"/>
    </row>
    <row r="70" spans="1:17" ht="15.75">
      <c r="B70" s="46"/>
      <c r="C70" s="46"/>
      <c r="D70" s="46"/>
      <c r="E70" s="46"/>
      <c r="F70" s="46"/>
      <c r="G70" s="46"/>
    </row>
    <row r="71" spans="1:17" ht="15.75">
      <c r="B71" s="46"/>
      <c r="C71" s="46"/>
      <c r="D71" s="46"/>
      <c r="E71" s="46"/>
      <c r="F71" s="46"/>
      <c r="G71" s="46"/>
    </row>
    <row r="72" spans="1:17" ht="15.75">
      <c r="B72" s="46"/>
      <c r="C72" s="46"/>
      <c r="D72" s="46"/>
      <c r="E72" s="46"/>
      <c r="F72" s="46"/>
      <c r="G72" s="46"/>
    </row>
    <row r="73" spans="1:17" ht="15.75">
      <c r="B73" s="46"/>
      <c r="C73" s="46"/>
      <c r="D73" s="46"/>
      <c r="E73" s="46"/>
      <c r="F73" s="46"/>
      <c r="G73" s="46"/>
    </row>
    <row r="74" spans="1:17" ht="20.25">
      <c r="B74" s="340" t="s">
        <v>144</v>
      </c>
      <c r="C74" s="340"/>
      <c r="D74" s="340"/>
      <c r="E74" s="340"/>
      <c r="F74" s="340"/>
      <c r="G74" s="340"/>
      <c r="J74" s="370" t="s">
        <v>89</v>
      </c>
      <c r="K74" s="370"/>
      <c r="L74" s="370"/>
      <c r="M74" s="370"/>
    </row>
    <row r="75" spans="1:17" ht="54.75" customHeight="1" thickBot="1">
      <c r="B75" s="46"/>
      <c r="C75" s="46"/>
      <c r="D75" s="46"/>
      <c r="E75" s="46"/>
      <c r="F75" s="46"/>
      <c r="G75" s="46"/>
      <c r="J75" s="131" t="s">
        <v>66</v>
      </c>
      <c r="K75" s="131" t="s">
        <v>90</v>
      </c>
      <c r="L75" s="371" t="s">
        <v>68</v>
      </c>
      <c r="M75" s="371"/>
      <c r="N75" s="136"/>
    </row>
    <row r="76" spans="1:17" ht="60" customHeight="1">
      <c r="B76" s="351" t="s">
        <v>60</v>
      </c>
      <c r="C76" s="352"/>
      <c r="D76" s="352"/>
      <c r="E76" s="352"/>
      <c r="F76" s="352"/>
      <c r="G76" s="353"/>
      <c r="J76" s="132" t="s">
        <v>121</v>
      </c>
      <c r="K76" s="135" t="s">
        <v>67</v>
      </c>
      <c r="L76" s="365" t="s">
        <v>125</v>
      </c>
      <c r="M76" s="365"/>
      <c r="N76" s="52"/>
    </row>
    <row r="77" spans="1:17" ht="54">
      <c r="B77" s="354" t="s">
        <v>61</v>
      </c>
      <c r="C77" s="355"/>
      <c r="D77" s="355"/>
      <c r="E77" s="355"/>
      <c r="F77" s="355"/>
      <c r="G77" s="356"/>
      <c r="J77" s="215" t="s">
        <v>122</v>
      </c>
      <c r="K77" s="133" t="s">
        <v>67</v>
      </c>
      <c r="L77" s="366" t="s">
        <v>126</v>
      </c>
      <c r="M77" s="366"/>
      <c r="N77" s="52"/>
    </row>
    <row r="78" spans="1:17" ht="36" customHeight="1">
      <c r="B78" s="345" t="s">
        <v>118</v>
      </c>
      <c r="C78" s="346"/>
      <c r="D78" s="346"/>
      <c r="E78" s="346"/>
      <c r="F78" s="346"/>
      <c r="G78" s="347"/>
      <c r="J78" s="132" t="s">
        <v>123</v>
      </c>
      <c r="K78" s="134" t="s">
        <v>127</v>
      </c>
      <c r="L78" s="365" t="s">
        <v>128</v>
      </c>
      <c r="M78" s="365"/>
      <c r="N78" s="52"/>
      <c r="Q78" s="77" t="s">
        <v>63</v>
      </c>
    </row>
    <row r="79" spans="1:17" ht="39.75" customHeight="1">
      <c r="B79" s="345" t="s">
        <v>119</v>
      </c>
      <c r="C79" s="346"/>
      <c r="D79" s="346"/>
      <c r="E79" s="346"/>
      <c r="F79" s="346"/>
      <c r="G79" s="347"/>
      <c r="J79" s="367" t="s">
        <v>91</v>
      </c>
      <c r="K79" s="368"/>
      <c r="L79" s="368"/>
      <c r="M79" s="369"/>
      <c r="N79" s="52"/>
    </row>
    <row r="80" spans="1:17" ht="63.75" customHeight="1" thickBot="1">
      <c r="B80" s="348" t="s">
        <v>120</v>
      </c>
      <c r="C80" s="349"/>
      <c r="D80" s="349"/>
      <c r="E80" s="349"/>
      <c r="F80" s="349"/>
      <c r="G80" s="350"/>
      <c r="N80" s="52"/>
    </row>
    <row r="81" spans="2:15" ht="18.75">
      <c r="B81" s="330"/>
      <c r="C81" s="330"/>
      <c r="D81" s="330"/>
      <c r="E81" s="330"/>
      <c r="F81" s="330"/>
      <c r="G81" s="330"/>
      <c r="N81" s="137"/>
      <c r="O81" s="138"/>
    </row>
    <row r="82" spans="2:15" ht="59.25" customHeight="1">
      <c r="B82" s="330"/>
      <c r="C82" s="330"/>
      <c r="D82" s="330"/>
      <c r="E82" s="330"/>
      <c r="F82" s="330"/>
      <c r="G82" s="330"/>
      <c r="N82" s="139"/>
      <c r="O82" s="139"/>
    </row>
    <row r="83" spans="2:15" ht="36" customHeight="1">
      <c r="B83" s="330"/>
      <c r="C83" s="330"/>
      <c r="D83" s="330"/>
      <c r="E83" s="330"/>
      <c r="F83" s="330"/>
      <c r="G83" s="330"/>
      <c r="N83" s="139"/>
      <c r="O83" s="139"/>
    </row>
    <row r="84" spans="2:15" ht="35.25" customHeight="1"/>
    <row r="87" spans="2:15">
      <c r="J87" t="s">
        <v>63</v>
      </c>
    </row>
  </sheetData>
  <mergeCells count="33">
    <mergeCell ref="L76:M76"/>
    <mergeCell ref="L77:M77"/>
    <mergeCell ref="L78:M78"/>
    <mergeCell ref="J79:M79"/>
    <mergeCell ref="J47:K47"/>
    <mergeCell ref="J51:M55"/>
    <mergeCell ref="J74:M74"/>
    <mergeCell ref="L75:M75"/>
    <mergeCell ref="K9:L9"/>
    <mergeCell ref="K21:L21"/>
    <mergeCell ref="C62:D62"/>
    <mergeCell ref="K16:L16"/>
    <mergeCell ref="K29:L29"/>
    <mergeCell ref="C23:D23"/>
    <mergeCell ref="C18:D18"/>
    <mergeCell ref="K14:L14"/>
    <mergeCell ref="K26:L26"/>
    <mergeCell ref="C3:L4"/>
    <mergeCell ref="B83:G83"/>
    <mergeCell ref="B65:G69"/>
    <mergeCell ref="B74:G74"/>
    <mergeCell ref="C21:D21"/>
    <mergeCell ref="C22:D22"/>
    <mergeCell ref="C25:D25"/>
    <mergeCell ref="C24:D24"/>
    <mergeCell ref="B78:G78"/>
    <mergeCell ref="B79:G79"/>
    <mergeCell ref="B80:G80"/>
    <mergeCell ref="B81:G81"/>
    <mergeCell ref="B82:G82"/>
    <mergeCell ref="B76:G76"/>
    <mergeCell ref="B77:G77"/>
    <mergeCell ref="C9:D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4:Z47"/>
  <sheetViews>
    <sheetView zoomScaleNormal="100" workbookViewId="0">
      <selection activeCell="E51" sqref="E51"/>
    </sheetView>
  </sheetViews>
  <sheetFormatPr baseColWidth="10" defaultRowHeight="15"/>
  <cols>
    <col min="2" max="2" width="7.5703125" bestFit="1" customWidth="1"/>
    <col min="3" max="3" width="38" customWidth="1"/>
    <col min="4" max="4" width="29.5703125" customWidth="1"/>
    <col min="5" max="5" width="24" customWidth="1"/>
  </cols>
  <sheetData>
    <row r="4" spans="2:26" ht="21">
      <c r="B4" s="313" t="s">
        <v>108</v>
      </c>
      <c r="C4" s="313"/>
      <c r="D4" s="313"/>
      <c r="E4" s="313"/>
      <c r="F4" s="313"/>
      <c r="G4" s="313"/>
      <c r="H4" s="313"/>
      <c r="I4" s="313"/>
      <c r="J4" s="313"/>
      <c r="K4" s="313"/>
      <c r="L4" s="313"/>
      <c r="M4" s="313"/>
      <c r="N4" s="313"/>
      <c r="Q4" s="311" t="s">
        <v>129</v>
      </c>
      <c r="R4" s="311"/>
      <c r="S4" s="311"/>
      <c r="T4" s="311"/>
      <c r="U4" s="311"/>
      <c r="V4" s="311"/>
      <c r="W4" s="311"/>
      <c r="X4" s="311"/>
      <c r="Y4" s="311"/>
      <c r="Z4" s="311"/>
    </row>
    <row r="5" spans="2:26" ht="21">
      <c r="B5" s="313" t="s">
        <v>54</v>
      </c>
      <c r="C5" s="313"/>
      <c r="D5" s="313"/>
      <c r="E5" s="313"/>
      <c r="F5" s="313"/>
      <c r="G5" s="313"/>
      <c r="H5" s="313"/>
      <c r="I5" s="313"/>
      <c r="J5" s="313"/>
      <c r="K5" s="313"/>
      <c r="L5" s="313"/>
      <c r="M5" s="313"/>
      <c r="N5" s="313"/>
      <c r="Q5" s="107"/>
      <c r="R5" s="311" t="s">
        <v>18</v>
      </c>
      <c r="S5" s="311"/>
      <c r="T5" s="311"/>
      <c r="U5" s="311"/>
      <c r="V5" s="311"/>
      <c r="W5" s="311"/>
      <c r="X5" s="311"/>
      <c r="Y5" s="311"/>
      <c r="Z5" s="311"/>
    </row>
    <row r="6" spans="2:26" ht="18.75">
      <c r="B6" s="392" t="s">
        <v>154</v>
      </c>
      <c r="C6" s="392"/>
      <c r="D6" s="392"/>
      <c r="E6" s="392"/>
      <c r="F6" s="392"/>
      <c r="G6" s="392"/>
      <c r="H6" s="392"/>
      <c r="I6" s="392"/>
      <c r="J6" s="392"/>
      <c r="K6" s="392"/>
      <c r="L6" s="392"/>
      <c r="M6" s="392"/>
      <c r="N6" s="392"/>
      <c r="O6" s="51"/>
    </row>
    <row r="7" spans="2:26" ht="19.5" thickBot="1">
      <c r="B7" s="391" t="s">
        <v>53</v>
      </c>
      <c r="C7" s="391"/>
      <c r="D7" s="391"/>
      <c r="E7" s="391"/>
      <c r="F7" s="391"/>
      <c r="G7" s="391"/>
      <c r="H7" s="391"/>
      <c r="I7" s="391"/>
      <c r="J7" s="391"/>
      <c r="K7" s="391"/>
      <c r="L7" s="391"/>
      <c r="M7" s="391"/>
      <c r="N7" s="391"/>
      <c r="O7" s="52"/>
    </row>
    <row r="8" spans="2:26">
      <c r="B8" s="10"/>
      <c r="C8" s="11"/>
      <c r="D8" s="11"/>
      <c r="E8" s="11"/>
      <c r="F8" s="11"/>
      <c r="G8" s="11"/>
      <c r="H8" s="11"/>
      <c r="I8" s="11"/>
      <c r="J8" s="11"/>
      <c r="K8" s="11"/>
      <c r="L8" s="11"/>
      <c r="M8" s="11"/>
      <c r="N8" s="12"/>
    </row>
    <row r="9" spans="2:26" ht="15.75">
      <c r="B9" s="13"/>
      <c r="C9" s="393" t="s">
        <v>11</v>
      </c>
      <c r="D9" s="393"/>
      <c r="N9" s="14"/>
    </row>
    <row r="10" spans="2:26" ht="15.75">
      <c r="B10" s="13"/>
      <c r="C10" s="212"/>
      <c r="D10" s="212"/>
      <c r="N10" s="14"/>
    </row>
    <row r="11" spans="2:26">
      <c r="B11" s="13"/>
      <c r="N11" s="14"/>
    </row>
    <row r="12" spans="2:26" ht="18.75">
      <c r="B12" s="13"/>
      <c r="C12" s="9" t="s">
        <v>19</v>
      </c>
      <c r="D12" s="108" t="s">
        <v>77</v>
      </c>
      <c r="N12" s="14"/>
    </row>
    <row r="13" spans="2:26" ht="18.75">
      <c r="B13" s="13"/>
      <c r="C13" s="8" t="s">
        <v>18</v>
      </c>
      <c r="D13" s="175">
        <f>'EJECUCIÓN GRUPO Y FINALIDAD'!D15</f>
        <v>1393932.78</v>
      </c>
      <c r="N13" s="14"/>
    </row>
    <row r="14" spans="2:26" ht="18.75">
      <c r="B14" s="13"/>
      <c r="C14" s="9" t="s">
        <v>20</v>
      </c>
      <c r="D14" s="140">
        <f>SUM(D13:D13)</f>
        <v>1393932.78</v>
      </c>
      <c r="N14" s="14"/>
    </row>
    <row r="15" spans="2:26">
      <c r="B15" s="13"/>
      <c r="N15" s="14"/>
    </row>
    <row r="16" spans="2:26">
      <c r="B16" s="13"/>
      <c r="N16" s="14"/>
    </row>
    <row r="17" spans="2:14">
      <c r="B17" s="13"/>
      <c r="N17" s="14"/>
    </row>
    <row r="18" spans="2:14">
      <c r="B18" s="13"/>
      <c r="N18" s="14"/>
    </row>
    <row r="19" spans="2:14">
      <c r="B19" s="13"/>
      <c r="N19" s="14"/>
    </row>
    <row r="20" spans="2:14">
      <c r="B20" s="13"/>
      <c r="N20" s="14"/>
    </row>
    <row r="21" spans="2:14">
      <c r="B21" s="13"/>
      <c r="N21" s="14"/>
    </row>
    <row r="22" spans="2:14">
      <c r="B22" s="13"/>
      <c r="N22" s="14"/>
    </row>
    <row r="23" spans="2:14" ht="15.75" thickBot="1">
      <c r="B23" s="15"/>
      <c r="C23" s="16"/>
      <c r="D23" s="16"/>
      <c r="E23" s="16"/>
      <c r="F23" s="16"/>
      <c r="G23" s="16"/>
      <c r="H23" s="16"/>
      <c r="I23" s="16"/>
      <c r="J23" s="16"/>
      <c r="K23" s="16"/>
      <c r="L23" s="16"/>
      <c r="M23" s="16"/>
      <c r="N23" s="17"/>
    </row>
    <row r="25" spans="2:14">
      <c r="B25" s="376" t="s">
        <v>100</v>
      </c>
      <c r="C25" s="376"/>
      <c r="D25" s="376"/>
    </row>
    <row r="27" spans="2:14" ht="18.75">
      <c r="B27" s="47" t="s">
        <v>35</v>
      </c>
    </row>
    <row r="28" spans="2:14" ht="20.25">
      <c r="B28" s="377" t="s">
        <v>36</v>
      </c>
      <c r="C28" s="378"/>
      <c r="D28" s="378"/>
      <c r="E28" s="378"/>
      <c r="F28" s="379"/>
    </row>
    <row r="29" spans="2:14" ht="78.75" customHeight="1">
      <c r="B29" s="372" t="s">
        <v>37</v>
      </c>
      <c r="C29" s="372"/>
      <c r="D29" s="372"/>
      <c r="E29" s="372"/>
      <c r="F29" s="372"/>
    </row>
    <row r="30" spans="2:14" ht="97.5" customHeight="1">
      <c r="B30" s="372" t="s">
        <v>38</v>
      </c>
      <c r="C30" s="372"/>
      <c r="D30" s="372"/>
      <c r="E30" s="372"/>
      <c r="F30" s="372"/>
    </row>
    <row r="31" spans="2:14" ht="24" customHeight="1">
      <c r="B31" s="380" t="s">
        <v>39</v>
      </c>
      <c r="C31" s="380"/>
      <c r="D31" s="380"/>
      <c r="E31" s="380"/>
      <c r="F31" s="380"/>
    </row>
    <row r="32" spans="2:14" ht="66" customHeight="1">
      <c r="B32" s="372" t="s">
        <v>40</v>
      </c>
      <c r="C32" s="372"/>
      <c r="D32" s="372"/>
      <c r="E32" s="372"/>
      <c r="F32" s="372"/>
    </row>
    <row r="33" spans="2:6" ht="69.75" customHeight="1">
      <c r="B33" s="372" t="s">
        <v>41</v>
      </c>
      <c r="C33" s="372"/>
      <c r="D33" s="372"/>
      <c r="E33" s="372"/>
      <c r="F33" s="372"/>
    </row>
    <row r="34" spans="2:6" ht="24" customHeight="1">
      <c r="B34" s="373" t="s">
        <v>42</v>
      </c>
      <c r="C34" s="374"/>
      <c r="D34" s="374"/>
      <c r="E34" s="374"/>
      <c r="F34" s="375"/>
    </row>
    <row r="35" spans="2:6" ht="43.5" customHeight="1">
      <c r="B35" s="390" t="s">
        <v>97</v>
      </c>
      <c r="C35" s="390"/>
      <c r="D35" s="390"/>
      <c r="E35" s="390"/>
      <c r="F35" s="390"/>
    </row>
    <row r="36" spans="2:6">
      <c r="B36" s="319"/>
      <c r="C36" s="319"/>
      <c r="D36" s="319"/>
      <c r="E36" s="319"/>
    </row>
    <row r="38" spans="2:6" ht="18.75">
      <c r="B38" s="309" t="s">
        <v>92</v>
      </c>
      <c r="C38" s="309"/>
      <c r="D38" s="309"/>
      <c r="E38" s="309"/>
      <c r="F38" s="309"/>
    </row>
    <row r="39" spans="2:6" ht="75" customHeight="1">
      <c r="B39" s="383" t="s">
        <v>19</v>
      </c>
      <c r="C39" s="383"/>
      <c r="D39" s="72" t="s">
        <v>64</v>
      </c>
      <c r="E39" s="386" t="s">
        <v>70</v>
      </c>
      <c r="F39" s="387"/>
    </row>
    <row r="40" spans="2:6" ht="18.75">
      <c r="B40" s="384" t="s">
        <v>18</v>
      </c>
      <c r="C40" s="385"/>
      <c r="D40" s="73" t="s">
        <v>65</v>
      </c>
      <c r="E40" s="388">
        <f>+D13/1000000</f>
        <v>1.3939327800000001</v>
      </c>
      <c r="F40" s="389"/>
    </row>
    <row r="41" spans="2:6" ht="18.75">
      <c r="B41" s="386" t="s">
        <v>20</v>
      </c>
      <c r="C41" s="387"/>
      <c r="D41" s="71"/>
      <c r="E41" s="381">
        <f>SUM(E40:F40)</f>
        <v>1.3939327800000001</v>
      </c>
      <c r="F41" s="382"/>
    </row>
    <row r="42" spans="2:6">
      <c r="E42" s="53"/>
    </row>
    <row r="45" spans="2:6" ht="75">
      <c r="B45" s="386" t="s">
        <v>87</v>
      </c>
      <c r="C45" s="387"/>
      <c r="D45" s="147" t="s">
        <v>86</v>
      </c>
      <c r="E45" s="394"/>
      <c r="F45" s="395"/>
    </row>
    <row r="46" spans="2:6" ht="18.75">
      <c r="B46" s="384" t="s">
        <v>18</v>
      </c>
      <c r="C46" s="385"/>
      <c r="D46" s="142">
        <f>+E40</f>
        <v>1.3939327800000001</v>
      </c>
      <c r="E46" s="396"/>
      <c r="F46" s="397"/>
    </row>
    <row r="47" spans="2:6" ht="18.75">
      <c r="B47" s="386" t="s">
        <v>20</v>
      </c>
      <c r="C47" s="387"/>
      <c r="D47" s="148">
        <f>SUM(D46:D46)</f>
        <v>1.3939327800000001</v>
      </c>
      <c r="E47" s="398"/>
      <c r="F47" s="399"/>
    </row>
  </sheetData>
  <mergeCells count="30">
    <mergeCell ref="B45:C45"/>
    <mergeCell ref="E45:F45"/>
    <mergeCell ref="B46:C46"/>
    <mergeCell ref="E46:F46"/>
    <mergeCell ref="B47:C47"/>
    <mergeCell ref="E47:F47"/>
    <mergeCell ref="Q4:Z4"/>
    <mergeCell ref="R5:Z5"/>
    <mergeCell ref="E41:F41"/>
    <mergeCell ref="B38:F38"/>
    <mergeCell ref="B39:C39"/>
    <mergeCell ref="B40:C40"/>
    <mergeCell ref="B41:C41"/>
    <mergeCell ref="E39:F39"/>
    <mergeCell ref="E40:F40"/>
    <mergeCell ref="B36:E36"/>
    <mergeCell ref="B35:F35"/>
    <mergeCell ref="B4:N4"/>
    <mergeCell ref="B5:N5"/>
    <mergeCell ref="B7:N7"/>
    <mergeCell ref="B6:N6"/>
    <mergeCell ref="C9:D9"/>
    <mergeCell ref="B32:F32"/>
    <mergeCell ref="B33:F33"/>
    <mergeCell ref="B34:F34"/>
    <mergeCell ref="B25:D25"/>
    <mergeCell ref="B28:F28"/>
    <mergeCell ref="B29:F29"/>
    <mergeCell ref="B30:F30"/>
    <mergeCell ref="B31:F3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0070C0"/>
  </sheetPr>
  <dimension ref="C3:N51"/>
  <sheetViews>
    <sheetView zoomScaleNormal="100" workbookViewId="0">
      <selection activeCell="M74" sqref="M74"/>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19" customWidth="1"/>
    <col min="12" max="12" width="39.5703125" customWidth="1"/>
    <col min="13" max="13" width="28.42578125" customWidth="1"/>
  </cols>
  <sheetData>
    <row r="3" spans="3:12" ht="26.25">
      <c r="C3" s="411" t="s">
        <v>108</v>
      </c>
      <c r="D3" s="411"/>
      <c r="E3" s="411"/>
      <c r="F3" s="411"/>
      <c r="G3" s="411"/>
      <c r="H3" s="411"/>
      <c r="I3" s="411"/>
      <c r="J3" s="411"/>
      <c r="K3" s="411"/>
      <c r="L3" s="411"/>
    </row>
    <row r="5" spans="3:12" ht="28.5">
      <c r="C5" s="401" t="s">
        <v>155</v>
      </c>
      <c r="D5" s="402"/>
      <c r="E5" s="402"/>
      <c r="F5" s="402"/>
      <c r="G5" s="402"/>
      <c r="H5" s="402"/>
      <c r="I5" s="402"/>
      <c r="J5" s="402"/>
      <c r="K5" s="402"/>
      <c r="L5" s="403"/>
    </row>
    <row r="7" spans="3:12" ht="15.75" thickBot="1">
      <c r="G7" s="52"/>
      <c r="H7" s="52"/>
      <c r="I7" s="52"/>
      <c r="J7" s="52"/>
    </row>
    <row r="8" spans="3:12" ht="36" customHeight="1" thickBot="1">
      <c r="C8" s="408" t="s">
        <v>78</v>
      </c>
      <c r="D8" s="408"/>
      <c r="G8" s="144"/>
      <c r="H8" s="144"/>
      <c r="I8" s="144"/>
      <c r="J8" s="146"/>
      <c r="K8"/>
    </row>
    <row r="9" spans="3:12" ht="61.5" customHeight="1" thickBot="1">
      <c r="C9" s="110" t="s">
        <v>7</v>
      </c>
      <c r="D9" s="166">
        <v>4125450</v>
      </c>
      <c r="F9" s="176"/>
      <c r="G9" s="144"/>
      <c r="H9" s="144"/>
      <c r="I9" s="144"/>
      <c r="J9" s="146"/>
      <c r="K9"/>
    </row>
    <row r="10" spans="3:12" ht="53.25" customHeight="1" thickBot="1">
      <c r="C10" s="110" t="s">
        <v>8</v>
      </c>
      <c r="D10" s="166">
        <v>1231392.51</v>
      </c>
      <c r="F10" s="176"/>
      <c r="G10" s="144"/>
      <c r="H10" s="144"/>
      <c r="I10" s="144"/>
      <c r="J10" s="146"/>
      <c r="K10"/>
    </row>
    <row r="11" spans="3:12" ht="54" customHeight="1" thickBot="1">
      <c r="C11" s="110" t="s">
        <v>9</v>
      </c>
      <c r="D11" s="218">
        <f>D10/D9</f>
        <v>0.29848683416354582</v>
      </c>
      <c r="E11" s="114"/>
      <c r="G11" s="144"/>
      <c r="H11" s="144"/>
      <c r="I11" s="144"/>
      <c r="J11" s="146"/>
      <c r="K11"/>
    </row>
    <row r="12" spans="3:12" ht="18.75" thickBot="1">
      <c r="C12" s="89"/>
      <c r="D12" s="165"/>
      <c r="G12" s="128"/>
      <c r="H12" s="144"/>
      <c r="I12" s="144"/>
      <c r="J12" s="144"/>
      <c r="K12" s="146"/>
    </row>
    <row r="13" spans="3:12" ht="18.75" thickBot="1">
      <c r="C13" s="110" t="s">
        <v>17</v>
      </c>
      <c r="D13" s="195" t="s">
        <v>156</v>
      </c>
      <c r="G13" s="128"/>
      <c r="H13" s="144"/>
      <c r="I13" s="144"/>
      <c r="J13" s="144"/>
      <c r="K13" s="146"/>
    </row>
    <row r="14" spans="3:12" ht="69" customHeight="1" thickBot="1">
      <c r="C14" s="110" t="s">
        <v>16</v>
      </c>
      <c r="D14" s="88" t="s">
        <v>130</v>
      </c>
      <c r="G14" s="128"/>
      <c r="H14" s="144"/>
      <c r="I14" s="144"/>
      <c r="J14" s="144"/>
      <c r="K14" s="146"/>
    </row>
    <row r="15" spans="3:12" ht="36.75" thickBot="1">
      <c r="C15" s="110" t="s">
        <v>15</v>
      </c>
      <c r="D15" s="167" t="s">
        <v>145</v>
      </c>
      <c r="G15" s="128"/>
      <c r="H15" s="144"/>
      <c r="I15" s="144"/>
      <c r="J15" s="144"/>
      <c r="K15" s="146"/>
    </row>
    <row r="16" spans="3:12" ht="36.75" thickBot="1">
      <c r="C16" s="110" t="s">
        <v>14</v>
      </c>
      <c r="D16" s="194" t="s">
        <v>148</v>
      </c>
      <c r="G16" s="128"/>
      <c r="H16" s="144"/>
      <c r="I16" s="144"/>
      <c r="J16" s="144"/>
      <c r="K16" s="146"/>
    </row>
    <row r="17" spans="3:13" ht="18.75" thickBot="1">
      <c r="C17" s="205" t="s">
        <v>104</v>
      </c>
      <c r="D17" s="206">
        <v>35</v>
      </c>
      <c r="G17" s="128"/>
      <c r="H17" s="145"/>
      <c r="I17" s="145"/>
      <c r="J17" s="144"/>
      <c r="K17" s="146"/>
    </row>
    <row r="18" spans="3:13" ht="18.75" thickBot="1">
      <c r="C18" s="203"/>
      <c r="D18" s="204"/>
      <c r="G18" s="128"/>
      <c r="H18" s="145"/>
      <c r="I18" s="145"/>
      <c r="J18" s="144"/>
      <c r="K18" s="146"/>
    </row>
    <row r="19" spans="3:13" ht="48.75" customHeight="1">
      <c r="C19" s="414" t="s">
        <v>131</v>
      </c>
      <c r="D19" s="414"/>
      <c r="G19" s="128"/>
      <c r="H19" s="144"/>
      <c r="I19" s="144"/>
      <c r="J19" s="144"/>
      <c r="K19" s="146"/>
    </row>
    <row r="20" spans="3:13" ht="18" customHeight="1">
      <c r="C20" s="415"/>
      <c r="D20" s="415"/>
      <c r="I20" s="183"/>
      <c r="J20" s="183"/>
      <c r="K20" s="183"/>
      <c r="L20" s="183"/>
    </row>
    <row r="21" spans="3:13" ht="24" customHeight="1">
      <c r="C21" s="415"/>
      <c r="D21" s="415"/>
      <c r="K21" s="21"/>
    </row>
    <row r="22" spans="3:13" ht="18" customHeight="1">
      <c r="C22" s="199"/>
      <c r="D22" s="199"/>
      <c r="K22" s="21"/>
    </row>
    <row r="23" spans="3:13" ht="52.5" customHeight="1">
      <c r="C23" s="311" t="s">
        <v>108</v>
      </c>
      <c r="D23" s="311"/>
      <c r="E23" s="311"/>
      <c r="F23" s="311"/>
      <c r="H23" s="407" t="s">
        <v>116</v>
      </c>
      <c r="I23" s="407"/>
      <c r="K23" s="407" t="s">
        <v>116</v>
      </c>
      <c r="L23" s="407"/>
      <c r="M23" s="61"/>
    </row>
    <row r="24" spans="3:13" ht="63" customHeight="1" thickBot="1">
      <c r="C24" s="416" t="s">
        <v>157</v>
      </c>
      <c r="D24" s="416"/>
      <c r="E24" s="416"/>
      <c r="F24" s="416"/>
      <c r="H24" s="410" t="s">
        <v>101</v>
      </c>
      <c r="I24" s="410"/>
      <c r="K24" s="406" t="s">
        <v>79</v>
      </c>
      <c r="L24" s="406"/>
      <c r="M24" s="63"/>
    </row>
    <row r="25" spans="3:13" ht="21.75" thickBot="1">
      <c r="C25" s="90" t="s">
        <v>45</v>
      </c>
      <c r="D25" s="91" t="s">
        <v>46</v>
      </c>
      <c r="E25" s="98" t="s">
        <v>73</v>
      </c>
      <c r="F25" s="98" t="s">
        <v>71</v>
      </c>
      <c r="H25" s="409" t="s">
        <v>159</v>
      </c>
      <c r="I25" s="409"/>
      <c r="K25" s="405" t="s">
        <v>159</v>
      </c>
      <c r="L25" s="405"/>
      <c r="M25" s="62"/>
    </row>
    <row r="26" spans="3:13" ht="32.25" thickBot="1">
      <c r="C26" s="101" t="s">
        <v>74</v>
      </c>
      <c r="D26" s="99"/>
      <c r="E26" s="100"/>
      <c r="F26" s="100"/>
      <c r="H26" s="409" t="s">
        <v>132</v>
      </c>
      <c r="I26" s="409"/>
      <c r="K26" s="404" t="s">
        <v>132</v>
      </c>
      <c r="L26" s="404"/>
      <c r="M26" s="64"/>
    </row>
    <row r="27" spans="3:13" ht="60.75" thickBot="1">
      <c r="C27" s="92" t="s">
        <v>47</v>
      </c>
      <c r="D27" s="93" t="s">
        <v>48</v>
      </c>
      <c r="E27" s="102">
        <v>18</v>
      </c>
      <c r="F27" s="94">
        <f>+(E27/36)*100</f>
        <v>50</v>
      </c>
      <c r="H27" s="181" t="s">
        <v>2</v>
      </c>
      <c r="I27" s="182">
        <v>2749450</v>
      </c>
      <c r="K27" s="412"/>
      <c r="L27" s="413"/>
      <c r="M27" s="86"/>
    </row>
    <row r="28" spans="3:13" ht="90.75" thickBot="1">
      <c r="C28" s="92" t="s">
        <v>49</v>
      </c>
      <c r="D28" s="93" t="s">
        <v>62</v>
      </c>
      <c r="E28" s="103">
        <v>0</v>
      </c>
      <c r="F28" s="94">
        <f t="shared" ref="F28:F29" si="0">+(E28/36)*100</f>
        <v>0</v>
      </c>
      <c r="H28" s="181" t="s">
        <v>43</v>
      </c>
      <c r="I28" s="182">
        <v>877392.51</v>
      </c>
      <c r="K28" s="185" t="s">
        <v>80</v>
      </c>
      <c r="L28" s="186" t="s">
        <v>72</v>
      </c>
      <c r="M28" s="84"/>
    </row>
    <row r="29" spans="3:13" ht="106.5" thickBot="1">
      <c r="C29" s="92" t="s">
        <v>50</v>
      </c>
      <c r="D29" s="93" t="s">
        <v>93</v>
      </c>
      <c r="E29" s="151">
        <v>8</v>
      </c>
      <c r="F29" s="94">
        <f t="shared" si="0"/>
        <v>22.222222222222221</v>
      </c>
      <c r="H29" s="181" t="s">
        <v>44</v>
      </c>
      <c r="I29" s="182">
        <f>I27-I28</f>
        <v>1872057.49</v>
      </c>
      <c r="J29" s="109"/>
      <c r="K29" s="105" t="s">
        <v>2</v>
      </c>
      <c r="L29" s="219">
        <v>1376000</v>
      </c>
      <c r="M29" s="85"/>
    </row>
    <row r="30" spans="3:13" ht="90.75" thickBot="1">
      <c r="C30" s="81" t="s">
        <v>55</v>
      </c>
      <c r="D30" s="93" t="s">
        <v>69</v>
      </c>
      <c r="E30" s="104">
        <v>0</v>
      </c>
      <c r="F30" s="94">
        <f>+(E30/36)*100</f>
        <v>0</v>
      </c>
      <c r="K30" s="105" t="s">
        <v>43</v>
      </c>
      <c r="L30" s="219">
        <v>354000</v>
      </c>
      <c r="M30" s="85"/>
    </row>
    <row r="31" spans="3:13" ht="48" thickBot="1">
      <c r="C31" s="92" t="s">
        <v>75</v>
      </c>
      <c r="D31" s="93"/>
      <c r="E31" s="104"/>
      <c r="F31" s="94"/>
      <c r="K31" s="105" t="s">
        <v>44</v>
      </c>
      <c r="L31" s="219">
        <f>L29-L30</f>
        <v>1022000</v>
      </c>
      <c r="M31" s="85"/>
    </row>
    <row r="32" spans="3:13" ht="226.5" thickBot="1">
      <c r="C32" s="82" t="s">
        <v>56</v>
      </c>
      <c r="D32" s="93" t="s">
        <v>94</v>
      </c>
      <c r="E32" s="104">
        <v>9</v>
      </c>
      <c r="F32" s="94">
        <f>+(E32/36)*100</f>
        <v>25</v>
      </c>
      <c r="H32" s="52"/>
      <c r="I32" s="52"/>
      <c r="K32" s="106" t="s">
        <v>51</v>
      </c>
      <c r="L32" s="220">
        <f>L30/L29</f>
        <v>0.25726744186046513</v>
      </c>
      <c r="M32" s="85"/>
    </row>
    <row r="33" spans="3:14" ht="19.5" thickBot="1">
      <c r="C33" s="80"/>
      <c r="D33" s="184" t="s">
        <v>23</v>
      </c>
      <c r="E33" s="112">
        <f>+E27+E28+E29+E30+E32</f>
        <v>35</v>
      </c>
      <c r="F33" s="94">
        <f>+(E33/37)*100</f>
        <v>94.594594594594597</v>
      </c>
      <c r="H33" s="111"/>
      <c r="I33" s="111"/>
      <c r="J33" s="52"/>
      <c r="K33" s="96"/>
      <c r="L33" s="97"/>
      <c r="M33" s="95"/>
      <c r="N33" s="54"/>
    </row>
    <row r="34" spans="3:14">
      <c r="H34" s="87"/>
      <c r="I34" s="87"/>
      <c r="J34" s="87"/>
      <c r="K34" s="87"/>
      <c r="L34" s="87"/>
      <c r="M34" s="87"/>
    </row>
    <row r="35" spans="3:14">
      <c r="H35" s="87"/>
      <c r="I35" s="87"/>
      <c r="J35" s="87"/>
      <c r="K35" s="87"/>
      <c r="L35" s="87"/>
      <c r="M35" s="87"/>
    </row>
    <row r="37" spans="3:14" ht="21">
      <c r="C37" s="311" t="s">
        <v>116</v>
      </c>
      <c r="D37" s="311"/>
      <c r="E37" s="149"/>
      <c r="F37" s="149"/>
    </row>
    <row r="38" spans="3:14" ht="32.25" customHeight="1" thickBot="1">
      <c r="C38" s="400" t="s">
        <v>158</v>
      </c>
      <c r="D38" s="400"/>
      <c r="E38" s="150"/>
      <c r="F38" s="150"/>
    </row>
    <row r="39" spans="3:14" ht="19.5" thickBot="1">
      <c r="C39" s="189" t="s">
        <v>88</v>
      </c>
      <c r="D39" s="190" t="s">
        <v>73</v>
      </c>
      <c r="E39" s="150"/>
      <c r="F39" s="150"/>
    </row>
    <row r="40" spans="3:14" ht="19.5" thickBot="1">
      <c r="C40" s="92" t="s">
        <v>47</v>
      </c>
      <c r="D40" s="102">
        <v>18</v>
      </c>
      <c r="E40" s="187"/>
    </row>
    <row r="41" spans="3:14" ht="19.5" thickBot="1">
      <c r="C41" s="92" t="s">
        <v>49</v>
      </c>
      <c r="D41" s="103">
        <v>0</v>
      </c>
      <c r="E41" s="187"/>
    </row>
    <row r="42" spans="3:14" ht="32.25" thickBot="1">
      <c r="C42" s="92" t="s">
        <v>50</v>
      </c>
      <c r="D42" s="151">
        <v>8</v>
      </c>
      <c r="E42" s="187"/>
    </row>
    <row r="43" spans="3:14" ht="19.5" thickBot="1">
      <c r="C43" s="81" t="s">
        <v>55</v>
      </c>
      <c r="D43" s="104">
        <v>0</v>
      </c>
      <c r="E43" s="187"/>
    </row>
    <row r="44" spans="3:14" ht="32.25" thickBot="1">
      <c r="C44" s="82" t="s">
        <v>56</v>
      </c>
      <c r="D44" s="104">
        <v>9</v>
      </c>
      <c r="E44" s="187"/>
    </row>
    <row r="45" spans="3:14" ht="19.5" thickBot="1">
      <c r="C45" s="83" t="s">
        <v>23</v>
      </c>
      <c r="D45" s="191">
        <f>SUM(D40:D44)</f>
        <v>35</v>
      </c>
      <c r="E45" s="188"/>
    </row>
    <row r="51" spans="10:10">
      <c r="J51" s="207"/>
    </row>
  </sheetData>
  <mergeCells count="17">
    <mergeCell ref="C3:L3"/>
    <mergeCell ref="K27:L27"/>
    <mergeCell ref="C19:D21"/>
    <mergeCell ref="C23:F23"/>
    <mergeCell ref="C24:F24"/>
    <mergeCell ref="C37:D37"/>
    <mergeCell ref="C38:D38"/>
    <mergeCell ref="C5:L5"/>
    <mergeCell ref="K26:L26"/>
    <mergeCell ref="K25:L25"/>
    <mergeCell ref="K24:L24"/>
    <mergeCell ref="K23:L23"/>
    <mergeCell ref="C8:D8"/>
    <mergeCell ref="H25:I25"/>
    <mergeCell ref="H24:I24"/>
    <mergeCell ref="H23:I23"/>
    <mergeCell ref="H26:I2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0070C0"/>
  </sheetPr>
  <dimension ref="B2:S52"/>
  <sheetViews>
    <sheetView zoomScaleNormal="100" workbookViewId="0">
      <selection activeCell="H14" sqref="H14"/>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19"/>
      <c r="D2" s="319"/>
      <c r="E2" s="319"/>
      <c r="F2" s="319"/>
      <c r="J2" s="319"/>
      <c r="K2" s="319"/>
      <c r="L2" s="319"/>
      <c r="M2" s="197"/>
    </row>
    <row r="3" spans="2:19">
      <c r="C3" s="65"/>
      <c r="D3" s="65"/>
      <c r="E3" s="65"/>
      <c r="F3" s="65"/>
      <c r="J3" s="65"/>
      <c r="K3" s="197"/>
      <c r="L3" s="65"/>
      <c r="M3" s="197"/>
    </row>
    <row r="4" spans="2:19" ht="21">
      <c r="C4" s="311" t="s">
        <v>160</v>
      </c>
      <c r="D4" s="311"/>
      <c r="E4" s="311"/>
      <c r="F4" s="311"/>
      <c r="G4" s="311"/>
      <c r="H4" s="311"/>
      <c r="I4" s="311"/>
      <c r="J4" s="311"/>
      <c r="K4" s="311"/>
      <c r="L4" s="311"/>
      <c r="M4" s="198"/>
    </row>
    <row r="5" spans="2:19">
      <c r="C5" s="65"/>
      <c r="D5" s="65"/>
      <c r="E5" s="65"/>
      <c r="F5" s="65"/>
      <c r="J5" s="65"/>
      <c r="K5" s="197"/>
      <c r="L5" s="65"/>
      <c r="M5" s="197"/>
    </row>
    <row r="6" spans="2:19" ht="37.5" customHeight="1">
      <c r="C6" s="311" t="s">
        <v>108</v>
      </c>
      <c r="D6" s="311"/>
      <c r="E6" s="311"/>
      <c r="F6" s="311"/>
      <c r="J6" s="311" t="s">
        <v>108</v>
      </c>
      <c r="K6" s="311"/>
      <c r="L6" s="311"/>
      <c r="M6" s="311"/>
      <c r="N6" s="311"/>
    </row>
    <row r="7" spans="2:19" ht="45.75" customHeight="1">
      <c r="B7" s="18"/>
      <c r="C7" s="422" t="str">
        <f>C4</f>
        <v>EJECUCIÓN PRESUPUESTARIA POR PROGRAMA AL MES DE ABRIL DE 2026</v>
      </c>
      <c r="D7" s="422"/>
      <c r="E7" s="422"/>
      <c r="F7" s="422"/>
      <c r="G7" s="18"/>
      <c r="J7" s="423" t="s">
        <v>161</v>
      </c>
      <c r="K7" s="423"/>
      <c r="L7" s="423"/>
      <c r="M7" s="423"/>
      <c r="N7" s="423"/>
    </row>
    <row r="8" spans="2:19" ht="15.75">
      <c r="B8" s="18"/>
      <c r="C8" s="421" t="s">
        <v>134</v>
      </c>
      <c r="D8" s="421"/>
      <c r="E8" s="421"/>
      <c r="F8" s="421"/>
      <c r="G8" s="18"/>
    </row>
    <row r="9" spans="2:19" ht="31.5">
      <c r="B9" s="18"/>
      <c r="C9" s="79" t="s">
        <v>21</v>
      </c>
      <c r="D9" s="79" t="s">
        <v>2</v>
      </c>
      <c r="E9" s="79" t="s">
        <v>4</v>
      </c>
      <c r="F9" s="79" t="s">
        <v>5</v>
      </c>
      <c r="G9" s="18"/>
      <c r="J9" s="79" t="s">
        <v>105</v>
      </c>
      <c r="K9" s="208" t="s">
        <v>2</v>
      </c>
      <c r="L9" s="79" t="s">
        <v>4</v>
      </c>
      <c r="M9" s="208" t="s">
        <v>107</v>
      </c>
      <c r="N9" s="224" t="s">
        <v>106</v>
      </c>
    </row>
    <row r="10" spans="2:19" ht="56.25" customHeight="1">
      <c r="B10" s="18"/>
      <c r="C10" s="221" t="s">
        <v>133</v>
      </c>
      <c r="D10" s="201">
        <v>4947982</v>
      </c>
      <c r="E10" s="201">
        <v>1393932.78</v>
      </c>
      <c r="F10" s="223">
        <f>E10/D10</f>
        <v>0.28171743147004175</v>
      </c>
      <c r="G10" s="18"/>
      <c r="H10" s="74"/>
      <c r="J10" s="221" t="s">
        <v>133</v>
      </c>
      <c r="K10" s="201">
        <f>D10</f>
        <v>4947982</v>
      </c>
      <c r="L10" s="201">
        <f>E10</f>
        <v>1393932.78</v>
      </c>
      <c r="M10" s="233">
        <f>K10-L10</f>
        <v>3554049.2199999997</v>
      </c>
      <c r="N10" s="226">
        <f>L10/K10</f>
        <v>0.28171743147004175</v>
      </c>
      <c r="O10" s="209"/>
      <c r="Q10" s="171"/>
    </row>
    <row r="11" spans="2:19" ht="30.75">
      <c r="B11" s="18"/>
      <c r="C11" s="49" t="s">
        <v>52</v>
      </c>
      <c r="D11" s="201">
        <v>900000</v>
      </c>
      <c r="E11" s="201">
        <v>0</v>
      </c>
      <c r="F11" s="222">
        <f>E11/D11</f>
        <v>0</v>
      </c>
      <c r="G11" s="18"/>
      <c r="H11" s="74"/>
      <c r="J11" s="49" t="s">
        <v>52</v>
      </c>
      <c r="K11" s="201">
        <v>900000</v>
      </c>
      <c r="L11" s="201">
        <f>E11</f>
        <v>0</v>
      </c>
      <c r="M11" s="210">
        <f>K11-L11</f>
        <v>900000</v>
      </c>
      <c r="N11" s="225">
        <f>L11/K11</f>
        <v>0</v>
      </c>
      <c r="O11" s="209"/>
      <c r="Q11" s="171"/>
      <c r="R11" s="171"/>
      <c r="S11" s="171"/>
    </row>
    <row r="12" spans="2:19" ht="18">
      <c r="B12" s="18"/>
      <c r="C12" s="79" t="s">
        <v>23</v>
      </c>
      <c r="D12" s="202">
        <f>SUM(D10:D11)</f>
        <v>5847982</v>
      </c>
      <c r="E12" s="202">
        <f>SUM(E10:E11)</f>
        <v>1393932.78</v>
      </c>
      <c r="F12" s="234">
        <f>E12/D12</f>
        <v>0.23836133216552308</v>
      </c>
      <c r="G12" s="18"/>
      <c r="J12" s="79" t="s">
        <v>23</v>
      </c>
      <c r="K12" s="211">
        <f>SUM(K10:K11)</f>
        <v>5847982</v>
      </c>
      <c r="L12" s="232">
        <f>SUM(L10:L11)</f>
        <v>1393932.78</v>
      </c>
      <c r="M12" s="232">
        <f>SUM(M10:M11)</f>
        <v>4454049.22</v>
      </c>
      <c r="N12" s="231">
        <f t="shared" ref="N12" si="0">+(L12/K12)*100</f>
        <v>23.836133216552309</v>
      </c>
      <c r="O12" s="44"/>
      <c r="Q12" s="171"/>
      <c r="R12" s="171"/>
      <c r="S12" s="171"/>
    </row>
    <row r="13" spans="2:19">
      <c r="B13" s="18"/>
      <c r="C13" s="50"/>
      <c r="E13" s="50"/>
      <c r="F13" s="50"/>
      <c r="G13" s="18"/>
    </row>
    <row r="14" spans="2:19">
      <c r="B14" s="18"/>
      <c r="C14" s="50"/>
      <c r="D14" s="50"/>
      <c r="E14" s="50"/>
      <c r="F14" s="50"/>
      <c r="G14" s="18"/>
      <c r="O14" s="44"/>
    </row>
    <row r="15" spans="2:19">
      <c r="B15" s="18"/>
      <c r="C15" s="18"/>
      <c r="D15" s="18"/>
      <c r="E15" s="18"/>
      <c r="F15" s="18"/>
      <c r="G15" s="18"/>
    </row>
    <row r="16" spans="2:19" ht="167.25" customHeight="1">
      <c r="C16" s="417" t="s">
        <v>135</v>
      </c>
      <c r="D16" s="335"/>
      <c r="E16" s="335"/>
      <c r="F16" s="335"/>
      <c r="O16" s="44"/>
    </row>
    <row r="17" spans="3:6" ht="21">
      <c r="C17" s="169"/>
      <c r="D17" s="169"/>
      <c r="E17" s="169"/>
      <c r="F17" s="169"/>
    </row>
    <row r="18" spans="3:6" ht="147.75" customHeight="1">
      <c r="C18" s="419" t="s">
        <v>136</v>
      </c>
      <c r="D18" s="420"/>
      <c r="E18" s="420"/>
      <c r="F18" s="420"/>
    </row>
    <row r="19" spans="3:6" ht="21">
      <c r="C19" s="170"/>
      <c r="D19" s="170"/>
      <c r="E19" s="170"/>
      <c r="F19" s="170"/>
    </row>
    <row r="20" spans="3:6" ht="21">
      <c r="C20" s="418"/>
      <c r="D20" s="418"/>
      <c r="E20" s="418"/>
      <c r="F20" s="418"/>
    </row>
    <row r="26" spans="3:6" ht="78" customHeight="1"/>
    <row r="52" spans="4:4" ht="18">
      <c r="D52" s="168"/>
    </row>
  </sheetData>
  <mergeCells count="11">
    <mergeCell ref="C16:F16"/>
    <mergeCell ref="C20:F20"/>
    <mergeCell ref="C18:F18"/>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user</cp:lastModifiedBy>
  <cp:lastPrinted>2026-04-30T18:13:01Z</cp:lastPrinted>
  <dcterms:created xsi:type="dcterms:W3CDTF">2023-02-11T22:01:01Z</dcterms:created>
  <dcterms:modified xsi:type="dcterms:W3CDTF">2026-04-30T18:13:11Z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