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user\Documents\Financiero GDG 2026\Tablero Rendición de Cuentas 2026\"/>
    </mc:Choice>
  </mc:AlternateContent>
  <xr:revisionPtr revIDLastSave="0" documentId="13_ncr:1_{E0E980DD-CE86-4858-B103-A3CC0484D5C1}" xr6:coauthVersionLast="47" xr6:coauthVersionMax="47" xr10:uidLastSave="{00000000-0000-0000-0000-000000000000}"/>
  <bookViews>
    <workbookView xWindow="-120" yWindow="-120" windowWidth="29040" windowHeight="15720" tabRatio="794"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FINALIDAD'!$J$65</definedName>
    <definedName name="_xlnm.Print_Area" localSheetId="0">TABLERO!$A$1:$O$29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 i="6" l="1"/>
  <c r="D45" i="5"/>
  <c r="F33" i="5"/>
  <c r="E33" i="5"/>
  <c r="R6" i="2"/>
  <c r="L11" i="6"/>
  <c r="K10" i="6"/>
  <c r="L10" i="6"/>
  <c r="F32" i="5"/>
  <c r="F30" i="5"/>
  <c r="F28" i="5"/>
  <c r="F29" i="5"/>
  <c r="F27" i="5"/>
  <c r="L12" i="6" l="1"/>
  <c r="M10" i="6"/>
  <c r="T9" i="2"/>
  <c r="F12" i="1"/>
  <c r="N11" i="6"/>
  <c r="N10" i="6"/>
  <c r="M11" i="6"/>
  <c r="F11" i="6"/>
  <c r="F10" i="6"/>
  <c r="L32" i="5"/>
  <c r="L31" i="5"/>
  <c r="I29" i="5"/>
  <c r="N23" i="1"/>
  <c r="D11" i="5" l="1"/>
  <c r="L24" i="4"/>
  <c r="L23" i="4"/>
  <c r="L22" i="4"/>
  <c r="L13" i="4"/>
  <c r="H21" i="1" s="1"/>
  <c r="D30" i="4"/>
  <c r="D29" i="4"/>
  <c r="D28" i="4"/>
  <c r="D27" i="4"/>
  <c r="D26" i="4"/>
  <c r="D15" i="4"/>
  <c r="R9" i="2"/>
  <c r="D31" i="4" l="1"/>
  <c r="D13" i="3"/>
  <c r="E40" i="3" s="1"/>
  <c r="E41" i="3" s="1"/>
  <c r="K12" i="6"/>
  <c r="H8" i="1"/>
  <c r="H9" i="1"/>
  <c r="H10" i="1"/>
  <c r="H11" i="1"/>
  <c r="H12" i="1"/>
  <c r="H13" i="1"/>
  <c r="N22" i="1"/>
  <c r="N12" i="6" l="1"/>
  <c r="M12" i="6"/>
  <c r="D14" i="3"/>
  <c r="K10" i="1" s="1"/>
  <c r="D46" i="3"/>
  <c r="D47" i="3" l="1"/>
  <c r="S9" i="2"/>
  <c r="F27" i="1"/>
  <c r="N21" i="1"/>
  <c r="G28" i="1"/>
  <c r="F28" i="1"/>
  <c r="G27" i="1"/>
  <c r="D12" i="6"/>
  <c r="E12" i="6"/>
  <c r="F10" i="2"/>
  <c r="F8" i="1"/>
  <c r="F12" i="6" l="1"/>
  <c r="F16" i="1"/>
  <c r="U9" i="2"/>
  <c r="L25" i="4"/>
  <c r="N19" i="1" l="1"/>
  <c r="K8" i="1" l="1"/>
  <c r="N20" i="1"/>
  <c r="N12" i="1" l="1"/>
  <c r="N8" i="1"/>
  <c r="H19" i="1"/>
  <c r="H20" i="1"/>
  <c r="H18" i="1"/>
  <c r="G29" i="1" l="1"/>
  <c r="F29" i="1"/>
  <c r="H27" i="1"/>
  <c r="N16" i="1"/>
  <c r="H28" i="1"/>
  <c r="H29" i="1" l="1"/>
</calcChain>
</file>

<file path=xl/sharedStrings.xml><?xml version="1.0" encoding="utf-8"?>
<sst xmlns="http://schemas.openxmlformats.org/spreadsheetml/2006/main" count="248" uniqueCount="163">
  <si>
    <t>AUTORIDADES</t>
  </si>
  <si>
    <t>SERVICIOS PERSONALES, TÉCNICOS Y PROFESIONALES</t>
  </si>
  <si>
    <t>Presupuesto vigente</t>
  </si>
  <si>
    <t>Descripción del programa</t>
  </si>
  <si>
    <t>Presupuesto ejecutado</t>
  </si>
  <si>
    <t>Procentaje de ejecución</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</si>
  <si>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</si>
  <si>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</si>
  <si>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</si>
  <si>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</si>
  <si>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</si>
  <si>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</si>
  <si>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</si>
  <si>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</si>
  <si>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</si>
  <si>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</si>
  <si>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</si>
  <si>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</si>
  <si>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Región I: Región Metropolitana</t>
  </si>
  <si>
    <t>REGIÓN</t>
  </si>
  <si>
    <t>TOTAL</t>
  </si>
  <si>
    <t>PROGRAMA PRESUPUESTARIO</t>
  </si>
  <si>
    <t>PROGRAMA 99: PARTIDAS NO ASIGNABLES A PROGRAMAS</t>
  </si>
  <si>
    <t xml:space="preserve">TOTAL </t>
  </si>
  <si>
    <t xml:space="preserve">Grupo 000: Servicios Personales </t>
  </si>
  <si>
    <t>Grupo 200: Materiales y Suministros</t>
  </si>
  <si>
    <t>Grupo 400: Transferencias Corrientes</t>
  </si>
  <si>
    <t>Presupuesto vigente para pago de salarios y honorarios</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</si>
  <si>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</si>
  <si>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</si>
  <si>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</si>
  <si>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</si>
  <si>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</si>
  <si>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Total</t>
  </si>
  <si>
    <t xml:space="preserve">Total </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</si>
  <si>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</si>
  <si>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</si>
  <si>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</si>
  <si>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</si>
  <si>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</si>
  <si>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</si>
  <si>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</si>
  <si>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</si>
  <si>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</si>
  <si>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</si>
  <si>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</si>
  <si>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</si>
  <si>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</si>
  <si>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</si>
  <si>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</si>
  <si>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</si>
  <si>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 xml:space="preserve">% De ejecución </t>
  </si>
  <si>
    <r>
      <rPr>
        <b/>
        <sz val="12"/>
        <color theme="1"/>
        <rFont val="Arial"/>
        <family val="2"/>
      </rPr>
      <t xml:space="preserve">PROGRAMA 99: </t>
    </r>
    <r>
      <rPr>
        <sz val="12"/>
        <color theme="1"/>
        <rFont val="Arial"/>
        <family val="2"/>
      </rPr>
      <t>PARTIDAS NO ASIGNABLES A PROGRAMAS</t>
    </r>
  </si>
  <si>
    <t>(QUETZALES)</t>
  </si>
  <si>
    <t>EJECUCIÓN PRESUPUESTARIA POR REGIÓN</t>
  </si>
  <si>
    <t>031 Jornales</t>
  </si>
  <si>
    <t>Subgrupo 18 "Servicios técnicos y profesionales"</t>
  </si>
  <si>
    <t>GESTIÓN DEL PRESUPUESTO</t>
  </si>
  <si>
    <t>Notas:</t>
  </si>
  <si>
    <r>
      <t>Grupo 100: Servicios No</t>
    </r>
    <r>
      <rPr>
        <b/>
        <sz val="14"/>
        <color theme="1"/>
        <rFont val="Arial"/>
        <family val="2"/>
      </rPr>
      <t xml:space="preserve"> </t>
    </r>
    <r>
      <rPr>
        <sz val="14"/>
        <color theme="1"/>
        <rFont val="Arial"/>
        <family val="2"/>
      </rPr>
      <t xml:space="preserve">Personales </t>
    </r>
  </si>
  <si>
    <r>
      <t xml:space="preserve">000 SERVICIOS PERSONALES: </t>
    </r>
    <r>
      <rPr>
        <sz val="14"/>
        <color rgb="FF002060"/>
        <rFont val="Arial"/>
        <family val="2"/>
      </rPr>
      <t>Sueldos y honorarios a trabajadores y personal que presta servicios temporales.</t>
    </r>
  </si>
  <si>
    <r>
      <t xml:space="preserve">100 SERVICIOS NO PERSONALES: </t>
    </r>
    <r>
      <rPr>
        <sz val="14"/>
        <color rgb="FF002060"/>
        <rFont val="Arial"/>
        <family val="2"/>
      </rPr>
      <t>Energía eléctrica, agua, internet, reparaciones de equipo de transporte etc.</t>
    </r>
  </si>
  <si>
    <t>Servidores públicos con contrato anual o renovación anual del mismo: Personal directivo con diversas especialidades: Directores Ejecutivos, Directores Técnicos y otros.</t>
  </si>
  <si>
    <t xml:space="preserve"> </t>
  </si>
  <si>
    <t>DEPRATAMENTOS</t>
  </si>
  <si>
    <t>Guatemala</t>
  </si>
  <si>
    <t>FINALIDAD</t>
  </si>
  <si>
    <t>Administración, Gestión</t>
  </si>
  <si>
    <t>PROGRAMAS PRESUPUESTARIOS VINCULADOS **</t>
  </si>
  <si>
    <t>Servidores públicos, contrato anual que puede ser renovado; realizan labores de tipo operativo: pilotos de vehículos livianos y pesados, vigilantes, albañiles, bodegueros, conserjes, vivianderas  y otros.</t>
  </si>
  <si>
    <t>EJECUCIÓN PRESUPUESTARIA                              (Millones de quetzales)</t>
  </si>
  <si>
    <t>%</t>
  </si>
  <si>
    <t>MILLONES DE QUETZALES</t>
  </si>
  <si>
    <t>No. personas</t>
  </si>
  <si>
    <t>GRUPO DE GASTO 0 "SERVICIOS PERSONALES"</t>
  </si>
  <si>
    <t>SUBGRUPO DE GASTO 18 "SERVICIOS TÉCNICOS Y PROFESIONALES</t>
  </si>
  <si>
    <r>
      <rPr>
        <b/>
        <sz val="16"/>
        <color theme="0"/>
        <rFont val="Arial"/>
        <family val="2"/>
      </rPr>
      <t>Los grupos de gasto</t>
    </r>
    <r>
      <rPr>
        <sz val="16"/>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</si>
  <si>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t>
  </si>
  <si>
    <t>SERVICIOS PERSONALES, TÉCNICOS Y PROFESIONALES (Quetzales)</t>
  </si>
  <si>
    <t>Ejecución presupuestaria del subgrupo de gasto 18                        Servicios Técnicos y profesionales</t>
  </si>
  <si>
    <t xml:space="preserve">CONCEPTO </t>
  </si>
  <si>
    <t>Presupuesto devengado</t>
  </si>
  <si>
    <t>PRESUPUESTO VIGENTE</t>
  </si>
  <si>
    <t>PRESUPUESTO DEVENGADO</t>
  </si>
  <si>
    <t>% EJEC</t>
  </si>
  <si>
    <t>Programas</t>
  </si>
  <si>
    <t>EJECUCIÓN PRESUPUESTARIA (MILLONES DE QUETZALES)</t>
  </si>
  <si>
    <t xml:space="preserve">REGIÓN </t>
  </si>
  <si>
    <t xml:space="preserve">PERSONAL </t>
  </si>
  <si>
    <t xml:space="preserve">DESCRIPCIÓN DE FINALIDADES </t>
  </si>
  <si>
    <t>DESCRIPCIÓN *</t>
  </si>
  <si>
    <t>Los programas presupuestarios están descritos en el Tablero</t>
  </si>
  <si>
    <t xml:space="preserve">EJECUCIÓN POR REGIÓN </t>
  </si>
  <si>
    <r>
      <t xml:space="preserve">Servicios técnicos y profesionales, mediante contratos por un periodo inferior o igual  a un año , no tienen calidad de servidores públicos; de igual formas </t>
    </r>
    <r>
      <rPr>
        <b/>
        <sz val="12"/>
        <color rgb="FF002060"/>
        <rFont val="Arial"/>
        <family val="2"/>
      </rPr>
      <t xml:space="preserve">no tienen derecho a  </t>
    </r>
    <r>
      <rPr>
        <sz val="12"/>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</si>
  <si>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2"/>
        <color rgb="FF002060"/>
        <rFont val="Arial"/>
        <family val="2"/>
      </rPr>
      <t xml:space="preserve">no tienen derecho a </t>
    </r>
    <r>
      <rPr>
        <sz val="12"/>
        <color rgb="FF002060"/>
        <rFont val="Arial"/>
        <family val="2"/>
      </rPr>
      <t xml:space="preserve"> prestaciones como aguinaldo, bono 14, bonos sindicales  y otros.(De igual forma se pueden contratar empresas para prestar dichos servcios).</t>
    </r>
  </si>
  <si>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</si>
  <si>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r>
      <t xml:space="preserve"> Devengado=Ejecutado</t>
    </r>
    <r>
      <rPr>
        <sz val="14"/>
        <color theme="0"/>
        <rFont val="Cambria"/>
        <family val="1"/>
      </rPr>
      <t>: L</t>
    </r>
    <r>
      <rPr>
        <sz val="14"/>
        <color theme="0"/>
        <rFont val="Adobe Clean DC"/>
      </rPr>
      <t>a etapa del devengado es el surgimiento de una obligación de pago por haberse recibido a entera conformidad los bienes o servicios oportunamente adquiridos o contratados, o por haberse cumplido los requisitos administrativos para los casos de gastos sin contraprestación. (Acuerdo Gubernativo No. 540-2013, Reglamento de la Ley Orgánica del Presupuesto, Artículo 17, inciso b)).</t>
    </r>
  </si>
  <si>
    <r>
      <rPr>
        <b/>
        <sz val="12"/>
        <rFont val="Calibri"/>
        <family val="2"/>
        <scheme val="minor"/>
      </rPr>
      <t>Fuente</t>
    </r>
    <r>
      <rPr>
        <sz val="12"/>
        <rFont val="Calibri"/>
        <family val="2"/>
        <scheme val="minor"/>
      </rPr>
      <t>: Manual de Clasificaciones Presupuestarias para el Sector Público de Guatemala, Ministerio de Finanzas Públicas, Dirección Técnica del Presupuesto, 7a Edición, julio 2023</t>
    </r>
  </si>
  <si>
    <t xml:space="preserve">EJECUCIÓN PRESUPUESTARIA
POR GRUPOS DE GASTO  </t>
  </si>
  <si>
    <t xml:space="preserve">SALDO POR DEVENGAR </t>
  </si>
  <si>
    <r>
      <rPr>
        <b/>
        <sz val="11"/>
        <color theme="1"/>
        <rFont val="Calibri"/>
        <family val="2"/>
        <scheme val="minor"/>
      </rPr>
      <t>FUNTE</t>
    </r>
    <r>
      <rPr>
        <sz val="11"/>
        <color theme="1"/>
        <rFont val="Calibri"/>
        <family val="2"/>
        <scheme val="minor"/>
      </rPr>
      <t>: SISTEMA DE CONTABILIDAD INTEGRADO (SICOIN)</t>
    </r>
  </si>
  <si>
    <t>Ejecución presupuestaria del grupo de gasto 0 "Servicios personales"                                     (Devengado)</t>
  </si>
  <si>
    <t>(DEVENGADO)</t>
  </si>
  <si>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del Ministerio de Finanzas Públicas)</t>
    </r>
  </si>
  <si>
    <t xml:space="preserve">Total personal </t>
  </si>
  <si>
    <t>Programa</t>
  </si>
  <si>
    <t xml:space="preserve">% EJECUCIÓN </t>
  </si>
  <si>
    <t>Saldo por devengar</t>
  </si>
  <si>
    <t>GOBERNACIÓN DEPARTAMENTAL DE GUATEMALA</t>
  </si>
  <si>
    <t>Gobernador Departamental de Guatemala</t>
  </si>
  <si>
    <t>Mauricio Roberto Benard Alvarado</t>
  </si>
  <si>
    <t xml:space="preserve">     Información Pública</t>
  </si>
  <si>
    <t>Jefe Administrativo Financiero</t>
  </si>
  <si>
    <t>Edgar Raúl Cifuentes Salgueros</t>
  </si>
  <si>
    <t>Subjefe Financiero</t>
  </si>
  <si>
    <t>Felipe Antonio Sen Rosales</t>
  </si>
  <si>
    <t>Gobernación Departamental de Guatemala</t>
  </si>
  <si>
    <r>
      <rPr>
        <b/>
        <sz val="14"/>
        <color theme="1"/>
        <rFont val="Calibri"/>
        <family val="2"/>
        <scheme val="minor"/>
      </rPr>
      <t>Fuente</t>
    </r>
    <r>
      <rPr>
        <sz val="14"/>
        <color theme="1"/>
        <rFont val="Calibri"/>
        <family val="2"/>
        <scheme val="minor"/>
      </rPr>
      <t>: Plan Operativo Anual (POA) 2025 de la Gobernación Departamental de Guatemala (Visión y Misión)</t>
    </r>
  </si>
  <si>
    <r>
      <t xml:space="preserve">200 MATERIALES Y SUMINISTROS: </t>
    </r>
    <r>
      <rPr>
        <sz val="14"/>
        <color rgb="FF002060"/>
        <rFont val="Arial"/>
        <family val="2"/>
      </rPr>
      <t>Para compra de alimentos, papel de escritorio, insumos de limpieza, etc.</t>
    </r>
  </si>
  <si>
    <r>
      <t xml:space="preserve">300 PROPIEDAD, PLANTA, EQUIPO E INTANGIBLES: </t>
    </r>
    <r>
      <rPr>
        <sz val="14"/>
        <color rgb="FF002060"/>
        <rFont val="Arial"/>
        <family val="2"/>
      </rPr>
      <t>Compra de computadoras, mobiliario y equipo de oficina, equipo de transporte y otros</t>
    </r>
    <r>
      <rPr>
        <b/>
        <sz val="14"/>
        <color rgb="FF002060"/>
        <rFont val="Arial"/>
        <family val="2"/>
      </rPr>
      <t>.</t>
    </r>
  </si>
  <si>
    <r>
      <t>400</t>
    </r>
    <r>
      <rPr>
        <sz val="14"/>
        <color rgb="FF002060"/>
        <rFont val="Arial"/>
        <family val="2"/>
      </rPr>
      <t xml:space="preserve"> </t>
    </r>
    <r>
      <rPr>
        <b/>
        <sz val="14"/>
        <color rgb="FF002060"/>
        <rFont val="Arial"/>
        <family val="2"/>
      </rPr>
      <t>TRANSFERENCIAS CORRIENTES</t>
    </r>
    <r>
      <rPr>
        <sz val="14"/>
        <color rgb="FF002060"/>
        <rFont val="Arial"/>
        <family val="2"/>
      </rPr>
      <t>: Traslado de recursos para funcionamiento del Comité Pro-Festejos de la Independencia Nacional.</t>
    </r>
  </si>
  <si>
    <t>Dirección y Coordinación</t>
  </si>
  <si>
    <t>Servicio de emisión de resoluciones, autorizaciones y certificaciones</t>
  </si>
  <si>
    <t>Transferencias Corrientes</t>
  </si>
  <si>
    <r>
      <rPr>
        <b/>
        <sz val="16"/>
        <color theme="0"/>
        <rFont val="Arial"/>
        <family val="2"/>
      </rPr>
      <t>Las finalidades</t>
    </r>
    <r>
      <rPr>
        <sz val="16"/>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t>
    </r>
  </si>
  <si>
    <t>Servicio personales, pago de nomina de personal permanente 011 y personal temporal renglón 029</t>
  </si>
  <si>
    <t>Se realizan actas de supervivencia de las diferentes instituciones de Gobierno que solicite la población guatemalteca.</t>
  </si>
  <si>
    <t>Tranferencia económica</t>
  </si>
  <si>
    <t>Comité Pro-Festejos de Independencia Nacional</t>
  </si>
  <si>
    <t>MAPA DEL DEPARTAMENTO DE GUATEMALA Y MUNCIPIOS</t>
  </si>
  <si>
    <t>20 Personas</t>
  </si>
  <si>
    <t>0 Personas                                                          0 Personas                                                0 Personas</t>
  </si>
  <si>
    <r>
      <rPr>
        <b/>
        <sz val="12"/>
        <color rgb="FF002060"/>
        <rFont val="Arial"/>
        <family val="2"/>
      </rPr>
      <t>Fuente</t>
    </r>
    <r>
      <rPr>
        <sz val="12"/>
        <color rgb="FF002060"/>
        <rFont val="Arial"/>
        <family val="2"/>
      </rPr>
      <t xml:space="preserve">:                                                                                                                   </t>
    </r>
    <r>
      <rPr>
        <b/>
        <sz val="12"/>
        <color rgb="FF002060"/>
        <rFont val="Arial"/>
        <family val="2"/>
      </rPr>
      <t>Ejecución del grupo de gasto 0 "Servicios personales</t>
    </r>
    <r>
      <rPr>
        <sz val="12"/>
        <color rgb="FF002060"/>
        <rFont val="Arial"/>
        <family val="2"/>
      </rPr>
      <t xml:space="preserve">": Sistema de Contabilidad Integrada (SICOIN);                                                                                      </t>
    </r>
    <r>
      <rPr>
        <b/>
        <sz val="12"/>
        <color rgb="FF002060"/>
        <rFont val="Arial"/>
        <family val="2"/>
      </rPr>
      <t>Clasificación y número de personas</t>
    </r>
    <r>
      <rPr>
        <sz val="12"/>
        <color rgb="FF002060"/>
        <rFont val="Arial"/>
        <family val="2"/>
      </rPr>
      <t xml:space="preserve">: Contratadas con cargo al  Subgrupo de gasto 18 (Servicios Técnicos y profesionales).                                                                                      </t>
    </r>
  </si>
  <si>
    <t>(Cifras en quetzales)</t>
  </si>
  <si>
    <r>
      <t xml:space="preserve">PROGRAMA 15: </t>
    </r>
    <r>
      <rPr>
        <sz val="12"/>
        <color theme="1"/>
        <rFont val="Arial"/>
        <family val="2"/>
      </rPr>
      <t>SERVICIOS DE GOBIERNO DEPARTAMENTAL Y REGISTRO DE PERSONAS JURÍDICAS</t>
    </r>
  </si>
  <si>
    <t>(CIFRAS EN QUETZALES)</t>
  </si>
  <si>
    <r>
      <rPr>
        <b/>
        <sz val="16"/>
        <color theme="0"/>
        <rFont val="Arial"/>
        <family val="2"/>
      </rPr>
      <t>Ejecución por programas:                                                                                           “Un Programa</t>
    </r>
    <r>
      <rPr>
        <sz val="16"/>
        <color theme="0"/>
        <rFont val="Arial"/>
        <family val="2"/>
      </rPr>
      <t xml:space="preserve"> es la combinación de intervenciones necesarias y suficientes para lograr el resultado final” (Gestión por Resultados GpR, Metodología de la Programación presupuestaria por Resultados en Guatemala, Dirección Técnica del Presupuesto, Ministerio de Finanzas Públicas, 2013), Ver Artículos 237 de la Constitución Política de Guatemala, y 15 del Acuerdo Gubernaitivo 540-2013, Reglamento de la Ley Orgánica del Presupuesto.</t>
    </r>
  </si>
  <si>
    <r>
      <rPr>
        <b/>
        <sz val="16"/>
        <color theme="0"/>
        <rFont val="Arial"/>
        <family val="2"/>
      </rPr>
      <t>Los programas sustantivos</t>
    </r>
    <r>
      <rPr>
        <sz val="16"/>
        <color theme="0"/>
        <rFont val="Arial"/>
        <family val="2"/>
      </rPr>
      <t xml:space="preserve"> </t>
    </r>
    <r>
      <rPr>
        <b/>
        <sz val="16"/>
        <color theme="0"/>
        <rFont val="Arial"/>
        <family val="2"/>
      </rPr>
      <t>son aquellos que</t>
    </r>
    <r>
      <rPr>
        <sz val="16"/>
        <color theme="0"/>
        <rFont val="Arial"/>
        <family val="2"/>
      </rPr>
      <t xml:space="preserv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t>
    </r>
  </si>
  <si>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en toda las mesas de trabajo de la institución.</t>
    </r>
  </si>
  <si>
    <r>
      <t xml:space="preserve">En este programa </t>
    </r>
    <r>
      <rPr>
        <b/>
        <sz val="11"/>
        <rFont val="Arial"/>
        <family val="2"/>
      </rPr>
      <t>se asignan y transfieren los aportes</t>
    </r>
    <r>
      <rPr>
        <sz val="11"/>
        <rFont val="Arial"/>
        <family val="2"/>
      </rPr>
      <t xml:space="preserve"> al Comité Pro-Festejos de Independencia Nacional (Constitución, decretos,  acuerdos guberantivos, convenios administrativos, entre otros).</t>
    </r>
  </si>
  <si>
    <t>PROGRAMA 15: ACTIVIDADES CENTRALES</t>
  </si>
  <si>
    <t>(Cifras en millones)</t>
  </si>
  <si>
    <t>EJECUCIÓN PRESUPUESTARIA 
POR FINALIDAD                                                                       (Cifras en Quetzales)</t>
  </si>
  <si>
    <t>EJECUCIÓN 
POR FINALIDAD                                                                                               (Cifras en millones)</t>
  </si>
  <si>
    <r>
      <rPr>
        <b/>
        <sz val="14"/>
        <color theme="1"/>
        <rFont val="Calibri"/>
        <family val="2"/>
        <scheme val="minor"/>
      </rPr>
      <t>Fuente</t>
    </r>
    <r>
      <rPr>
        <sz val="14"/>
        <color theme="1"/>
        <rFont val="Calibri"/>
        <family val="2"/>
        <scheme val="minor"/>
      </rPr>
      <t>: Manual de Organización, Funciones y Puestos Gobernaciones Departamentales. Primera Edición Noviembre 2013</t>
    </r>
  </si>
  <si>
    <t>Descripción de los grupos de gasto vigentes en la GOBERNACIÓN</t>
  </si>
  <si>
    <t>8 Personas</t>
  </si>
  <si>
    <t>Presupuesto vigente 2026</t>
  </si>
  <si>
    <t>Grupo 900: Asignaciones Globales</t>
  </si>
  <si>
    <t xml:space="preserve">PRINCIPALES AVANCES O LOGROS
AL 28 DE FEBRERO DE 2026 </t>
  </si>
  <si>
    <t>PERSONAL QUE LABORA EN LA INSTITUCIÓN                                                                           AL MES DE FEBRERO 2026</t>
  </si>
  <si>
    <t>1,047 Metas fisicas generadas en las mesas de trabajo que integran la Gobernación Departamental.</t>
  </si>
  <si>
    <t>ACTUALIZADO AL 31 DE MARZO DE 2026</t>
  </si>
  <si>
    <t>EJECUCIÓN PRESUPUESTARIA INSTITUCIONAL AL MES DE MARZO DE 2026</t>
  </si>
  <si>
    <t>EJECUCIÓN PRESUPUESTARIA POR GRUPO DE GASTO Y FINALIDAD AL MES DE MARZO DE 2026</t>
  </si>
  <si>
    <t>EJECUCIÓN PRESUPUESTARIA POR GRUPO DE GASTO A MARZO DE 2026</t>
  </si>
  <si>
    <t>AL MES DE MARZO DE 2026</t>
  </si>
  <si>
    <t>9 Personas</t>
  </si>
  <si>
    <t>SERVICIOS PERSONALES, TÉCNICOS Y PROFESIONALES, AL 31 DE MARZO 2026</t>
  </si>
  <si>
    <t>CARACTERÍSTICAS DEL PERSONAL QUE LABORA EN LA INSTITUCIÓN AL 31 DE MARZO 2026</t>
  </si>
  <si>
    <t>Al mes de marzo de 2026</t>
  </si>
  <si>
    <t>EJECUCIÓN PRESUPUESTARIA POR PROGRAMA AL MES DE MARZO DE 2026</t>
  </si>
  <si>
    <t>EJECUCIÓN PRESUPUESTARIA POR PROGRAMA                                                                                                                                                                       AL MES DE MARZO DE 2026                                                                                                                                                                                                                                                                                                                                                                           (CIFRAS EN QUETZALES)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</si>
</sst>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79">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6"/>
      <color rgb="FF0070C0"/>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theme="0"/>
      <name val="Calibri"/>
      <family val="2"/>
      <scheme val="minor"/>
    </font>
    <font>
      <sz val="11"/>
      <color rgb="FFFF000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b/>
      <sz val="14"/>
      <color theme="0"/>
      <name val="Cambria"/>
      <family val="1"/>
    </font>
    <font>
      <sz val="14"/>
      <color theme="0"/>
      <name val="Cambria"/>
      <family val="1"/>
    </font>
    <font>
      <sz val="14"/>
      <color theme="0"/>
      <name val="Adobe Clean DC"/>
    </font>
    <font>
      <sz val="14"/>
      <color rgb="FF001D35"/>
      <name val="Arial"/>
      <family val="2"/>
    </font>
    <font>
      <sz val="16"/>
      <color theme="0"/>
      <name val="Arial"/>
      <family val="2"/>
    </font>
    <font>
      <sz val="6"/>
      <color indexed="8"/>
      <name val="Arial"/>
      <family val="2"/>
    </font>
    <font>
      <b/>
      <sz val="11"/>
      <color theme="1"/>
      <name val="Calibri"/>
      <family val="2"/>
      <scheme val="minor"/>
    </font>
    <font>
      <sz val="6"/>
      <color indexed="8"/>
      <name val="Arial"/>
      <family val="2"/>
    </font>
    <font>
      <sz val="12"/>
      <name val="Calibri"/>
      <family val="2"/>
      <scheme val="minor"/>
    </font>
    <font>
      <b/>
      <sz val="12"/>
      <name val="Calibri"/>
      <family val="2"/>
      <scheme val="minor"/>
    </font>
    <font>
      <b/>
      <u/>
      <sz val="14"/>
      <color theme="1"/>
      <name val="Calibri"/>
      <family val="2"/>
      <scheme val="minor"/>
    </font>
    <font>
      <b/>
      <sz val="6"/>
      <color indexed="8"/>
      <name val="Arial"/>
      <family val="2"/>
    </font>
    <font>
      <b/>
      <sz val="11"/>
      <color rgb="FF002060"/>
      <name val="Calibri"/>
      <family val="2"/>
      <scheme val="minor"/>
    </font>
    <font>
      <sz val="20"/>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sz val="11"/>
      <color indexed="8"/>
      <name val="Arial"/>
      <family val="2"/>
    </font>
    <font>
      <b/>
      <sz val="14"/>
      <color indexed="8"/>
      <name val="Arial"/>
      <family val="2"/>
    </font>
    <font>
      <b/>
      <sz val="18"/>
      <color theme="0"/>
      <name val="Calibri"/>
      <family val="2"/>
      <scheme val="minor"/>
    </font>
  </fonts>
  <fills count="14">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DAEEF3"/>
        <bgColor indexed="64"/>
      </patternFill>
    </fill>
    <fill>
      <patternFill patternType="solid">
        <fgColor rgb="FFFFDC97"/>
        <bgColor indexed="64"/>
      </patternFill>
    </fill>
    <fill>
      <patternFill patternType="solid">
        <fgColor rgb="FFFFE07D"/>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9" fontId="7" fillId="0" borderId="0" applyFont="0" applyFill="0" applyBorder="0" applyAlignment="0" applyProtection="0"/>
  </cellStyleXfs>
  <cellXfs count="424">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0" fontId="20" fillId="5" borderId="28" xfId="0" applyFont="1" applyFill="1" applyBorder="1" applyAlignment="1">
      <alignment horizontal="center" vertical="center" wrapText="1"/>
    </xf>
    <xf numFmtId="0" fontId="10" fillId="5" borderId="28" xfId="0" applyFont="1" applyFill="1" applyBorder="1" applyAlignment="1">
      <alignment horizontal="center" vertical="center"/>
    </xf>
    <xf numFmtId="4" fontId="0" fillId="0" borderId="0" xfId="0" applyNumberFormat="1"/>
    <xf numFmtId="0" fontId="0" fillId="4" borderId="0" xfId="0" applyFill="1" applyAlignment="1">
      <alignment wrapText="1"/>
    </xf>
    <xf numFmtId="0" fontId="24" fillId="0" borderId="0" xfId="0" applyFont="1"/>
    <xf numFmtId="0" fontId="28" fillId="0" borderId="0" xfId="0" applyFont="1"/>
    <xf numFmtId="0" fontId="29" fillId="0" borderId="1" xfId="0" applyFont="1" applyBorder="1" applyAlignment="1">
      <alignment horizontal="left" vertical="center" wrapText="1"/>
    </xf>
    <xf numFmtId="0" fontId="4" fillId="4" borderId="1" xfId="0" applyFont="1" applyFill="1" applyBorder="1" applyAlignment="1">
      <alignment horizontal="justify" vertical="center" wrapText="1"/>
    </xf>
    <xf numFmtId="0" fontId="4" fillId="0" borderId="0" xfId="0" applyFont="1" applyAlignment="1">
      <alignment vertical="center" wrapText="1"/>
    </xf>
    <xf numFmtId="0" fontId="0" fillId="0" borderId="0" xfId="0" applyBorder="1" applyAlignment="1">
      <alignment horizontal="center"/>
    </xf>
    <xf numFmtId="0" fontId="0" fillId="0" borderId="0" xfId="0" applyBorder="1"/>
    <xf numFmtId="0" fontId="0" fillId="0" borderId="0" xfId="0" applyFill="1"/>
    <xf numFmtId="0" fontId="15" fillId="0" borderId="0" xfId="0" applyFont="1"/>
    <xf numFmtId="0" fontId="32" fillId="0" borderId="0" xfId="0" applyFont="1" applyAlignment="1">
      <alignment vertical="center"/>
    </xf>
    <xf numFmtId="0" fontId="19" fillId="4" borderId="9" xfId="0" applyFont="1" applyFill="1" applyBorder="1" applyAlignment="1">
      <alignment horizontal="right"/>
    </xf>
    <xf numFmtId="0" fontId="34" fillId="0" borderId="0" xfId="0" applyFont="1"/>
    <xf numFmtId="0" fontId="33" fillId="0" borderId="0" xfId="0" applyFont="1" applyBorder="1" applyAlignment="1">
      <alignment horizontal="left" vertical="center" wrapText="1"/>
    </xf>
    <xf numFmtId="164" fontId="20" fillId="4" borderId="28" xfId="0" applyNumberFormat="1" applyFont="1" applyFill="1" applyBorder="1" applyAlignment="1">
      <alignment horizontal="right" vertical="center"/>
    </xf>
    <xf numFmtId="0" fontId="27" fillId="0" borderId="0" xfId="0" applyFont="1"/>
    <xf numFmtId="0" fontId="9" fillId="0" borderId="0" xfId="0" applyFont="1" applyAlignment="1">
      <alignment horizontal="center"/>
    </xf>
    <xf numFmtId="0" fontId="10" fillId="0" borderId="0" xfId="0" applyFont="1" applyBorder="1" applyAlignment="1">
      <alignment horizontal="center"/>
    </xf>
    <xf numFmtId="0" fontId="10" fillId="0" borderId="0" xfId="0" applyFont="1" applyAlignment="1">
      <alignment horizontal="center" wrapText="1"/>
    </xf>
    <xf numFmtId="0" fontId="9" fillId="0" borderId="0" xfId="0" applyFont="1" applyBorder="1" applyAlignment="1">
      <alignment horizontal="center"/>
    </xf>
    <xf numFmtId="0" fontId="0" fillId="0" borderId="0" xfId="0" applyAlignment="1">
      <alignment horizontal="center"/>
    </xf>
    <xf numFmtId="0" fontId="29" fillId="0" borderId="28" xfId="0" applyFont="1" applyBorder="1" applyAlignment="1">
      <alignment vertical="center" wrapText="1"/>
    </xf>
    <xf numFmtId="0" fontId="29"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4" fillId="0" borderId="28" xfId="0" applyFont="1" applyBorder="1" applyAlignment="1">
      <alignment vertical="center" wrapText="1"/>
    </xf>
    <xf numFmtId="0" fontId="4" fillId="0" borderId="28" xfId="0" applyFont="1" applyBorder="1" applyAlignment="1">
      <alignment horizontal="lef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4" fontId="30" fillId="0" borderId="0" xfId="0" applyNumberFormat="1" applyFont="1" applyBorder="1" applyAlignment="1">
      <alignment horizontal="right"/>
    </xf>
    <xf numFmtId="0" fontId="12" fillId="4" borderId="0" xfId="0" applyFont="1" applyFill="1" applyBorder="1" applyAlignment="1">
      <alignment horizontal="center" vertical="center" wrapText="1"/>
    </xf>
    <xf numFmtId="165" fontId="12" fillId="4" borderId="0" xfId="0" applyNumberFormat="1" applyFont="1" applyFill="1" applyBorder="1" applyAlignment="1">
      <alignment horizontal="right" vertical="center" wrapText="1"/>
    </xf>
    <xf numFmtId="0" fontId="42" fillId="0" borderId="0" xfId="0" applyFont="1" applyAlignment="1">
      <alignment vertical="center"/>
    </xf>
    <xf numFmtId="0" fontId="12" fillId="4" borderId="28" xfId="0" applyFont="1" applyFill="1" applyBorder="1" applyAlignment="1">
      <alignment horizontal="right" vertical="center" wrapText="1"/>
    </xf>
    <xf numFmtId="0" fontId="12" fillId="8" borderId="1" xfId="0" applyFont="1" applyFill="1" applyBorder="1" applyAlignment="1">
      <alignment horizontal="center" vertical="center" wrapText="1"/>
    </xf>
    <xf numFmtId="0" fontId="40" fillId="0" borderId="39" xfId="0" applyFont="1" applyBorder="1"/>
    <xf numFmtId="0" fontId="25" fillId="0" borderId="39" xfId="0" applyFont="1" applyBorder="1" applyAlignment="1">
      <alignment vertical="center"/>
    </xf>
    <xf numFmtId="0" fontId="25" fillId="0" borderId="39" xfId="0" applyFont="1" applyFill="1" applyBorder="1" applyAlignment="1">
      <alignment vertical="center" wrapText="1"/>
    </xf>
    <xf numFmtId="0" fontId="40" fillId="0" borderId="39" xfId="0" applyFont="1" applyBorder="1" applyAlignment="1">
      <alignment horizontal="center"/>
    </xf>
    <xf numFmtId="0" fontId="28" fillId="0" borderId="36" xfId="0" applyFont="1" applyBorder="1" applyAlignment="1">
      <alignment horizontal="center" wrapText="1"/>
    </xf>
    <xf numFmtId="4" fontId="9" fillId="0" borderId="36" xfId="0" applyNumberFormat="1" applyFont="1" applyBorder="1"/>
    <xf numFmtId="0" fontId="6" fillId="4" borderId="36"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36" fillId="0" borderId="28" xfId="0" applyFont="1" applyBorder="1" applyAlignment="1">
      <alignment horizontal="right" vertical="center" wrapText="1"/>
    </xf>
    <xf numFmtId="0" fontId="36" fillId="4" borderId="28" xfId="0" applyFont="1" applyFill="1" applyBorder="1" applyAlignment="1">
      <alignment horizontal="right"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5" fillId="0" borderId="39" xfId="0" applyFont="1" applyBorder="1" applyAlignment="1">
      <alignment vertical="center" wrapText="1"/>
    </xf>
    <xf numFmtId="0" fontId="26" fillId="0" borderId="39" xfId="0" applyFont="1" applyBorder="1" applyAlignment="1">
      <alignment vertical="center" wrapText="1"/>
    </xf>
    <xf numFmtId="2" fontId="28" fillId="0" borderId="39" xfId="0" applyNumberFormat="1" applyFont="1" applyBorder="1" applyAlignment="1">
      <alignment horizontal="center" vertical="center"/>
    </xf>
    <xf numFmtId="165" fontId="37" fillId="0" borderId="0" xfId="0" applyNumberFormat="1" applyFont="1" applyBorder="1" applyAlignment="1">
      <alignment horizontal="right" vertical="center"/>
    </xf>
    <xf numFmtId="0" fontId="0" fillId="0" borderId="31" xfId="0" applyBorder="1" applyAlignment="1">
      <alignment vertical="center"/>
    </xf>
    <xf numFmtId="0" fontId="0" fillId="0" borderId="31" xfId="0" applyBorder="1"/>
    <xf numFmtId="0" fontId="44" fillId="2" borderId="45" xfId="0" applyFont="1" applyFill="1" applyBorder="1" applyAlignment="1">
      <alignment horizontal="center"/>
    </xf>
    <xf numFmtId="0" fontId="6" fillId="0" borderId="46" xfId="0" applyFont="1" applyFill="1" applyBorder="1" applyAlignment="1">
      <alignment horizontal="center" vertical="center" wrapText="1"/>
    </xf>
    <xf numFmtId="0" fontId="43" fillId="0" borderId="45" xfId="0" applyFont="1" applyFill="1" applyBorder="1" applyAlignment="1">
      <alignment horizontal="center"/>
    </xf>
    <xf numFmtId="0" fontId="21" fillId="0" borderId="45" xfId="0" applyFont="1" applyFill="1" applyBorder="1" applyAlignment="1">
      <alignment horizontal="center" vertical="center" wrapText="1"/>
    </xf>
    <xf numFmtId="1" fontId="36" fillId="0" borderId="39" xfId="0" applyNumberFormat="1" applyFont="1" applyBorder="1" applyAlignment="1">
      <alignment horizontal="center" vertical="center" wrapText="1"/>
    </xf>
    <xf numFmtId="1" fontId="36" fillId="0" borderId="39" xfId="0" applyNumberFormat="1" applyFont="1" applyBorder="1" applyAlignment="1">
      <alignment horizontal="center" vertical="center"/>
    </xf>
    <xf numFmtId="1" fontId="28" fillId="0" borderId="39" xfId="0" applyNumberFormat="1" applyFont="1" applyBorder="1" applyAlignment="1">
      <alignment horizontal="center" vertical="center"/>
    </xf>
    <xf numFmtId="0" fontId="45" fillId="0" borderId="1" xfId="0" applyFont="1" applyBorder="1" applyAlignment="1">
      <alignment horizontal="left" vertical="center" wrapText="1"/>
    </xf>
    <xf numFmtId="4" fontId="41" fillId="0" borderId="1" xfId="0" applyNumberFormat="1" applyFont="1" applyBorder="1" applyAlignment="1">
      <alignment horizontal="left" vertical="center"/>
    </xf>
    <xf numFmtId="0" fontId="46" fillId="2" borderId="0" xfId="0" applyFont="1" applyFill="1"/>
    <xf numFmtId="0" fontId="11" fillId="5" borderId="1" xfId="0" applyFont="1" applyFill="1" applyBorder="1" applyAlignment="1">
      <alignment horizontal="center" vertical="center" wrapText="1"/>
    </xf>
    <xf numFmtId="0" fontId="38" fillId="0" borderId="0" xfId="0" applyFont="1"/>
    <xf numFmtId="0" fontId="36" fillId="0" borderId="28" xfId="0" applyFont="1" applyBorder="1" applyAlignment="1">
      <alignment horizontal="left" vertical="center" wrapText="1"/>
    </xf>
    <xf numFmtId="0" fontId="29" fillId="4" borderId="0" xfId="0" applyFont="1" applyFill="1" applyBorder="1" applyAlignment="1">
      <alignment horizontal="left" vertical="center" wrapText="1"/>
    </xf>
    <xf numFmtId="3" fontId="28" fillId="0" borderId="39" xfId="0" applyNumberFormat="1" applyFont="1" applyBorder="1" applyAlignment="1">
      <alignment horizontal="center"/>
    </xf>
    <xf numFmtId="0" fontId="16" fillId="0" borderId="4" xfId="0" applyFont="1" applyBorder="1" applyAlignment="1">
      <alignment horizontal="left" vertical="center" wrapText="1"/>
    </xf>
    <xf numFmtId="0" fontId="52" fillId="0" borderId="0" xfId="0" applyFont="1"/>
    <xf numFmtId="0" fontId="15" fillId="4" borderId="0" xfId="0" applyFont="1" applyFill="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15" fillId="4" borderId="0" xfId="0" applyNumberFormat="1" applyFont="1" applyFill="1" applyAlignment="1">
      <alignment vertical="center"/>
    </xf>
    <xf numFmtId="3" fontId="21" fillId="0" borderId="5" xfId="0" applyNumberFormat="1" applyFont="1" applyBorder="1" applyAlignment="1">
      <alignment horizontal="center" vertical="center" wrapText="1"/>
    </xf>
    <xf numFmtId="3" fontId="21" fillId="0" borderId="7" xfId="0" applyNumberFormat="1" applyFont="1" applyBorder="1" applyAlignment="1">
      <alignment horizontal="center" vertical="center" wrapText="1"/>
    </xf>
    <xf numFmtId="3" fontId="19" fillId="0" borderId="5"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19" fillId="3" borderId="7" xfId="0" applyFont="1" applyFill="1" applyBorder="1" applyAlignment="1">
      <alignment horizontal="center" vertical="center" wrapText="1"/>
    </xf>
    <xf numFmtId="3" fontId="21" fillId="4" borderId="28" xfId="0" applyNumberFormat="1" applyFont="1" applyFill="1" applyBorder="1" applyAlignment="1">
      <alignment horizontal="center" vertical="center"/>
    </xf>
    <xf numFmtId="0" fontId="15" fillId="0" borderId="0" xfId="0" applyFont="1" applyBorder="1"/>
    <xf numFmtId="0" fontId="20" fillId="4" borderId="1"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27" fillId="0" borderId="1" xfId="0" applyFont="1" applyBorder="1" applyAlignment="1">
      <alignment horizontal="center" vertical="center"/>
    </xf>
    <xf numFmtId="0" fontId="27" fillId="8" borderId="1" xfId="0" applyFont="1" applyFill="1" applyBorder="1" applyAlignment="1">
      <alignment horizontal="left" vertical="center"/>
    </xf>
    <xf numFmtId="0" fontId="36" fillId="0" borderId="1" xfId="0" applyFont="1" applyBorder="1" applyAlignment="1">
      <alignment horizontal="left" vertical="center" wrapText="1"/>
    </xf>
    <xf numFmtId="0" fontId="36" fillId="8" borderId="1" xfId="0" applyFont="1" applyFill="1" applyBorder="1" applyAlignment="1">
      <alignment horizontal="left" vertical="center" wrapText="1"/>
    </xf>
    <xf numFmtId="0" fontId="36" fillId="8" borderId="1" xfId="0" applyFont="1" applyFill="1" applyBorder="1" applyAlignment="1">
      <alignment horizontal="left" vertical="center"/>
    </xf>
    <xf numFmtId="0" fontId="54" fillId="0" borderId="0" xfId="0" applyFont="1" applyBorder="1" applyAlignment="1">
      <alignment horizontal="center"/>
    </xf>
    <xf numFmtId="0" fontId="37" fillId="0" borderId="0" xfId="0" applyFont="1" applyFill="1" applyBorder="1" applyAlignment="1">
      <alignment vertical="center" wrapText="1"/>
    </xf>
    <xf numFmtId="0" fontId="37" fillId="0" borderId="48" xfId="0" applyFont="1" applyFill="1" applyBorder="1" applyAlignment="1">
      <alignment vertical="center" wrapText="1"/>
    </xf>
    <xf numFmtId="0" fontId="37" fillId="0" borderId="0" xfId="0" applyFont="1" applyBorder="1" applyAlignment="1">
      <alignment horizontal="left"/>
    </xf>
    <xf numFmtId="164" fontId="11" fillId="5" borderId="1" xfId="0" applyNumberFormat="1" applyFont="1" applyFill="1" applyBorder="1" applyAlignment="1">
      <alignment vertical="center" wrapText="1"/>
    </xf>
    <xf numFmtId="0" fontId="21" fillId="4" borderId="0" xfId="0" applyFont="1" applyFill="1" applyBorder="1" applyAlignment="1">
      <alignment horizontal="center"/>
    </xf>
    <xf numFmtId="166" fontId="9" fillId="0" borderId="1" xfId="0" applyNumberFormat="1" applyFont="1" applyBorder="1"/>
    <xf numFmtId="0" fontId="9" fillId="13" borderId="1" xfId="0" applyFont="1" applyFill="1" applyBorder="1" applyAlignment="1">
      <alignment horizontal="center"/>
    </xf>
    <xf numFmtId="0" fontId="0" fillId="0" borderId="0" xfId="0" applyFont="1" applyBorder="1"/>
    <xf numFmtId="0" fontId="29" fillId="0" borderId="0" xfId="0" applyFont="1" applyBorder="1" applyAlignment="1">
      <alignment horizontal="right" vertical="center" wrapText="1"/>
    </xf>
    <xf numFmtId="4" fontId="0" fillId="0" borderId="0" xfId="0" applyNumberFormat="1" applyFont="1" applyBorder="1" applyAlignment="1">
      <alignment vertical="center"/>
    </xf>
    <xf numFmtId="0" fontId="10" fillId="3" borderId="1" xfId="0" applyFont="1" applyFill="1" applyBorder="1" applyAlignment="1">
      <alignment horizontal="center" vertical="center" wrapText="1"/>
    </xf>
    <xf numFmtId="166" fontId="10" fillId="3" borderId="1" xfId="0" applyNumberFormat="1" applyFont="1" applyFill="1" applyBorder="1"/>
    <xf numFmtId="0" fontId="49" fillId="0" borderId="0" xfId="0" applyFont="1" applyFill="1" applyBorder="1" applyAlignment="1">
      <alignment horizontal="center"/>
    </xf>
    <xf numFmtId="0" fontId="44" fillId="0" borderId="0" xfId="0" applyFont="1" applyFill="1" applyBorder="1" applyAlignment="1">
      <alignment horizontal="center"/>
    </xf>
    <xf numFmtId="3" fontId="28" fillId="0" borderId="39" xfId="0" applyNumberFormat="1" applyFont="1" applyBorder="1" applyAlignment="1">
      <alignment horizontal="center" vertical="center"/>
    </xf>
    <xf numFmtId="7" fontId="20" fillId="4" borderId="51" xfId="0" applyNumberFormat="1" applyFont="1" applyFill="1" applyBorder="1" applyAlignment="1">
      <alignment horizontal="center"/>
    </xf>
    <xf numFmtId="7" fontId="20" fillId="4" borderId="52" xfId="0" applyNumberFormat="1" applyFont="1" applyFill="1" applyBorder="1" applyAlignment="1">
      <alignment horizontal="center"/>
    </xf>
    <xf numFmtId="10" fontId="55" fillId="0" borderId="53" xfId="0" applyNumberFormat="1" applyFont="1" applyBorder="1" applyAlignment="1">
      <alignment horizontal="center" vertical="center"/>
    </xf>
    <xf numFmtId="8" fontId="21" fillId="4" borderId="0" xfId="0" applyNumberFormat="1" applyFont="1" applyFill="1" applyBorder="1" applyAlignment="1">
      <alignment horizontal="right"/>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wrapText="1"/>
    </xf>
    <xf numFmtId="0" fontId="16" fillId="0" borderId="13" xfId="0" applyFont="1" applyBorder="1" applyAlignment="1">
      <alignment horizontal="left" vertical="center" wrapText="1"/>
    </xf>
    <xf numFmtId="164" fontId="23" fillId="8" borderId="1" xfId="0" applyNumberFormat="1" applyFont="1" applyFill="1" applyBorder="1" applyAlignment="1">
      <alignment horizontal="right" vertical="center"/>
    </xf>
    <xf numFmtId="164" fontId="23" fillId="8" borderId="55" xfId="0" applyNumberFormat="1" applyFont="1" applyFill="1" applyBorder="1" applyAlignment="1">
      <alignment horizontal="right" vertical="center"/>
    </xf>
    <xf numFmtId="10" fontId="21" fillId="0" borderId="14" xfId="0" applyNumberFormat="1" applyFont="1" applyBorder="1" applyAlignment="1">
      <alignment horizontal="center" vertical="center"/>
    </xf>
    <xf numFmtId="10" fontId="21" fillId="0" borderId="7" xfId="0" applyNumberFormat="1" applyFont="1" applyBorder="1" applyAlignment="1">
      <alignment horizontal="center" vertical="center"/>
    </xf>
    <xf numFmtId="164" fontId="23" fillId="4" borderId="55" xfId="0" applyNumberFormat="1" applyFont="1" applyFill="1" applyBorder="1" applyAlignment="1">
      <alignment horizontal="center" vertical="center"/>
    </xf>
    <xf numFmtId="164" fontId="23" fillId="4" borderId="24" xfId="0" applyNumberFormat="1" applyFont="1" applyFill="1" applyBorder="1" applyAlignment="1">
      <alignment horizontal="center" vertical="center"/>
    </xf>
    <xf numFmtId="0" fontId="36" fillId="4" borderId="28" xfId="0" applyFont="1" applyFill="1" applyBorder="1" applyAlignment="1">
      <alignment horizontal="right" vertical="center"/>
    </xf>
    <xf numFmtId="164" fontId="36" fillId="0" borderId="1" xfId="0" applyNumberFormat="1" applyFont="1" applyBorder="1" applyAlignment="1">
      <alignment vertical="center"/>
    </xf>
    <xf numFmtId="3" fontId="36" fillId="0" borderId="28" xfId="0" applyNumberFormat="1" applyFont="1" applyBorder="1" applyAlignment="1">
      <alignment horizontal="right" vertical="center" wrapText="1"/>
    </xf>
    <xf numFmtId="0" fontId="61" fillId="0" borderId="0" xfId="0" applyFont="1"/>
    <xf numFmtId="0" fontId="31" fillId="0" borderId="0" xfId="0" applyFont="1"/>
    <xf numFmtId="0" fontId="31" fillId="0" borderId="0" xfId="0" applyFont="1" applyAlignment="1">
      <alignment horizontal="center"/>
    </xf>
    <xf numFmtId="4" fontId="63" fillId="0" borderId="0" xfId="0" applyNumberFormat="1" applyFont="1" applyAlignment="1">
      <alignment horizontal="right" vertical="top"/>
    </xf>
    <xf numFmtId="164" fontId="39" fillId="0" borderId="28" xfId="0" applyNumberFormat="1" applyFont="1" applyBorder="1" applyAlignment="1">
      <alignment horizontal="right" vertical="top"/>
    </xf>
    <xf numFmtId="167" fontId="39" fillId="0" borderId="50" xfId="0" applyNumberFormat="1" applyFont="1" applyBorder="1" applyAlignment="1">
      <alignment horizontal="right" vertical="center"/>
    </xf>
    <xf numFmtId="167" fontId="20" fillId="4" borderId="28" xfId="0" applyNumberFormat="1" applyFont="1" applyFill="1" applyBorder="1" applyAlignment="1">
      <alignment horizontal="right" vertical="center" wrapText="1"/>
    </xf>
    <xf numFmtId="164" fontId="30" fillId="0" borderId="1" xfId="0" applyNumberFormat="1" applyFont="1" applyBorder="1" applyAlignment="1">
      <alignment horizontal="right" vertical="top"/>
    </xf>
    <xf numFmtId="4" fontId="65" fillId="0" borderId="0" xfId="0" applyNumberFormat="1" applyFont="1" applyAlignment="1">
      <alignment horizontal="right" vertical="top"/>
    </xf>
    <xf numFmtId="3" fontId="0" fillId="4" borderId="0" xfId="0" applyNumberFormat="1" applyFill="1"/>
    <xf numFmtId="167" fontId="9" fillId="0" borderId="1" xfId="0" applyNumberFormat="1" applyFont="1" applyBorder="1"/>
    <xf numFmtId="10" fontId="4" fillId="4" borderId="28" xfId="1" applyNumberFormat="1" applyFont="1" applyFill="1" applyBorder="1" applyAlignment="1">
      <alignment horizontal="center" vertical="center" wrapText="1"/>
    </xf>
    <xf numFmtId="164" fontId="4" fillId="0" borderId="28" xfId="0" applyNumberFormat="1" applyFont="1" applyBorder="1" applyAlignment="1">
      <alignment horizontal="center" vertical="center"/>
    </xf>
    <xf numFmtId="0" fontId="45" fillId="0" borderId="56" xfId="0" applyFont="1" applyBorder="1" applyAlignment="1">
      <alignment horizontal="center" vertical="center" wrapText="1"/>
    </xf>
    <xf numFmtId="164" fontId="36" fillId="0" borderId="56" xfId="0" applyNumberFormat="1" applyFont="1" applyBorder="1" applyAlignment="1">
      <alignment horizontal="center" vertical="center"/>
    </xf>
    <xf numFmtId="4" fontId="69" fillId="0" borderId="0" xfId="0" applyNumberFormat="1" applyFont="1" applyBorder="1" applyAlignment="1">
      <alignment horizontal="right" vertical="top"/>
    </xf>
    <xf numFmtId="0" fontId="70" fillId="0" borderId="39" xfId="0" applyFont="1" applyBorder="1" applyAlignment="1">
      <alignment horizontal="center"/>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2" fontId="28" fillId="0" borderId="0" xfId="0" applyNumberFormat="1" applyFont="1" applyBorder="1" applyAlignment="1">
      <alignment horizontal="center" vertical="center"/>
    </xf>
    <xf numFmtId="2" fontId="28" fillId="4" borderId="0"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44" fillId="2" borderId="39" xfId="0" applyFont="1" applyFill="1" applyBorder="1" applyAlignment="1">
      <alignment horizontal="center"/>
    </xf>
    <xf numFmtId="1" fontId="68" fillId="0" borderId="39" xfId="0" applyNumberFormat="1" applyFont="1" applyBorder="1" applyAlignment="1">
      <alignment horizontal="center"/>
    </xf>
    <xf numFmtId="0" fontId="49" fillId="0" borderId="0" xfId="0" applyFont="1" applyFill="1" applyAlignment="1">
      <alignment horizontal="center"/>
    </xf>
    <xf numFmtId="4" fontId="30" fillId="0" borderId="0" xfId="0" applyNumberFormat="1" applyFont="1" applyBorder="1" applyAlignment="1">
      <alignment horizontal="right" vertical="top"/>
    </xf>
    <xf numFmtId="0" fontId="75" fillId="0" borderId="28" xfId="0" applyFont="1" applyBorder="1" applyAlignment="1">
      <alignment horizontal="right" vertical="center" wrapText="1"/>
    </xf>
    <xf numFmtId="0" fontId="29" fillId="0" borderId="1" xfId="0" applyFont="1" applyBorder="1" applyAlignment="1">
      <alignment horizontal="right" vertical="center"/>
    </xf>
    <xf numFmtId="0" fontId="0" fillId="0" borderId="0" xfId="0" applyBorder="1" applyAlignment="1">
      <alignment horizontal="left"/>
    </xf>
    <xf numFmtId="0" fontId="0" fillId="0" borderId="0" xfId="0" applyAlignment="1">
      <alignment horizontal="center"/>
    </xf>
    <xf numFmtId="0" fontId="49" fillId="2" borderId="0" xfId="0" applyFont="1" applyFill="1" applyAlignment="1">
      <alignment horizontal="center"/>
    </xf>
    <xf numFmtId="0" fontId="26" fillId="0" borderId="0" xfId="0" applyFont="1" applyBorder="1" applyAlignment="1">
      <alignment horizontal="left" vertical="center" wrapText="1"/>
    </xf>
    <xf numFmtId="164" fontId="12" fillId="4" borderId="1" xfId="0" applyNumberFormat="1" applyFont="1" applyFill="1" applyBorder="1" applyAlignment="1">
      <alignment horizontal="right" vertical="center" wrapText="1"/>
    </xf>
    <xf numFmtId="164" fontId="30" fillId="0" borderId="1" xfId="0" applyNumberFormat="1" applyFont="1" applyBorder="1" applyAlignment="1">
      <alignment horizontal="right" vertical="center"/>
    </xf>
    <xf numFmtId="164" fontId="12" fillId="8" borderId="1" xfId="0" applyNumberFormat="1" applyFont="1" applyFill="1" applyBorder="1" applyAlignment="1">
      <alignment horizontal="right" vertical="center" wrapText="1"/>
    </xf>
    <xf numFmtId="0" fontId="36" fillId="0" borderId="25" xfId="0" applyFont="1" applyBorder="1" applyAlignment="1">
      <alignment horizontal="left" vertical="center" wrapText="1"/>
    </xf>
    <xf numFmtId="0" fontId="75" fillId="0" borderId="25" xfId="0" applyFont="1" applyBorder="1" applyAlignment="1">
      <alignment horizontal="right" vertical="center" wrapText="1"/>
    </xf>
    <xf numFmtId="0" fontId="27" fillId="0" borderId="28" xfId="0" applyFont="1" applyBorder="1" applyAlignment="1">
      <alignment horizontal="center" vertical="center" wrapText="1"/>
    </xf>
    <xf numFmtId="3" fontId="27" fillId="0" borderId="28" xfId="0" applyNumberFormat="1" applyFont="1" applyBorder="1" applyAlignment="1">
      <alignment horizontal="right" vertical="center" wrapText="1"/>
    </xf>
    <xf numFmtId="0" fontId="0" fillId="0" borderId="0" xfId="0" applyAlignment="1">
      <alignment horizontal="left"/>
    </xf>
    <xf numFmtId="0" fontId="12" fillId="8" borderId="56" xfId="0" applyFont="1" applyFill="1" applyBorder="1" applyAlignment="1">
      <alignment horizontal="center" vertical="center" wrapText="1"/>
    </xf>
    <xf numFmtId="4" fontId="76" fillId="0" borderId="0" xfId="0" applyNumberFormat="1" applyFont="1" applyAlignment="1">
      <alignment horizontal="right" vertical="top"/>
    </xf>
    <xf numFmtId="166" fontId="39" fillId="0" borderId="56" xfId="0" applyNumberFormat="1" applyFont="1" applyBorder="1" applyAlignment="1">
      <alignment horizontal="right" vertical="center"/>
    </xf>
    <xf numFmtId="166" fontId="20" fillId="8" borderId="56" xfId="0" applyNumberFormat="1" applyFont="1" applyFill="1" applyBorder="1" applyAlignment="1">
      <alignment horizontal="right" vertical="center" wrapText="1"/>
    </xf>
    <xf numFmtId="0" fontId="11" fillId="0" borderId="0" xfId="0" applyFont="1" applyAlignment="1">
      <alignment horizontal="center"/>
    </xf>
    <xf numFmtId="10" fontId="9" fillId="0" borderId="1" xfId="1" applyNumberFormat="1" applyFont="1" applyBorder="1"/>
    <xf numFmtId="0" fontId="21" fillId="0" borderId="4" xfId="0" applyFont="1" applyBorder="1" applyAlignment="1">
      <alignment horizontal="center" vertical="center" wrapText="1"/>
    </xf>
    <xf numFmtId="0" fontId="27" fillId="0" borderId="1" xfId="0" applyFont="1" applyBorder="1" applyAlignment="1">
      <alignment horizontal="left" vertical="center" wrapText="1"/>
    </xf>
    <xf numFmtId="0" fontId="16" fillId="4" borderId="8" xfId="0" applyFont="1" applyFill="1" applyBorder="1" applyAlignment="1">
      <alignment horizontal="left" vertical="center" wrapText="1"/>
    </xf>
    <xf numFmtId="8" fontId="19" fillId="4" borderId="9" xfId="0" applyNumberFormat="1" applyFont="1" applyFill="1" applyBorder="1" applyAlignment="1">
      <alignment horizontal="center" vertical="center"/>
    </xf>
    <xf numFmtId="10" fontId="36" fillId="0" borderId="1" xfId="1" applyNumberFormat="1" applyFont="1" applyBorder="1" applyAlignment="1">
      <alignment vertical="center"/>
    </xf>
    <xf numFmtId="166" fontId="71" fillId="0" borderId="56" xfId="0" applyNumberFormat="1" applyFont="1" applyBorder="1" applyAlignment="1">
      <alignment horizontal="center" vertical="center"/>
    </xf>
    <xf numFmtId="10" fontId="71" fillId="0" borderId="56" xfId="1" applyNumberFormat="1" applyFont="1" applyBorder="1" applyAlignment="1">
      <alignment horizontal="center" vertical="center"/>
    </xf>
    <xf numFmtId="0" fontId="12" fillId="4" borderId="1" xfId="0" applyFont="1" applyFill="1" applyBorder="1" applyAlignment="1">
      <alignment horizontal="left" vertical="center" wrapText="1"/>
    </xf>
    <xf numFmtId="9" fontId="30" fillId="0" borderId="1" xfId="1" applyFont="1" applyBorder="1" applyAlignment="1">
      <alignment horizontal="right" vertical="center"/>
    </xf>
    <xf numFmtId="10" fontId="30" fillId="0" borderId="1" xfId="1" applyNumberFormat="1" applyFont="1" applyBorder="1" applyAlignment="1">
      <alignment horizontal="right" vertical="center"/>
    </xf>
    <xf numFmtId="0" fontId="11" fillId="3" borderId="56" xfId="0" applyFont="1" applyFill="1" applyBorder="1" applyAlignment="1">
      <alignment horizontal="center"/>
    </xf>
    <xf numFmtId="9" fontId="29" fillId="0" borderId="56" xfId="1" applyFont="1" applyBorder="1" applyAlignment="1">
      <alignment horizontal="right" vertical="center"/>
    </xf>
    <xf numFmtId="10" fontId="29" fillId="0" borderId="56" xfId="1" applyNumberFormat="1" applyFont="1" applyBorder="1" applyAlignment="1">
      <alignment horizontal="right" vertical="center"/>
    </xf>
    <xf numFmtId="164" fontId="9" fillId="0" borderId="56" xfId="0" applyNumberFormat="1" applyFont="1" applyBorder="1"/>
    <xf numFmtId="164" fontId="10" fillId="0" borderId="56" xfId="0" applyNumberFormat="1" applyFont="1" applyBorder="1"/>
    <xf numFmtId="164" fontId="9" fillId="0" borderId="1" xfId="0" applyNumberFormat="1" applyFont="1" applyBorder="1"/>
    <xf numFmtId="0" fontId="10" fillId="0" borderId="35" xfId="0" applyFont="1" applyBorder="1" applyAlignment="1"/>
    <xf numFmtId="4" fontId="20" fillId="3" borderId="56" xfId="0" applyNumberFormat="1" applyFont="1" applyFill="1" applyBorder="1" applyAlignment="1">
      <alignment horizontal="right" vertical="center"/>
    </xf>
    <xf numFmtId="4" fontId="77" fillId="8" borderId="1" xfId="0" applyNumberFormat="1" applyFont="1" applyFill="1" applyBorder="1" applyAlignment="1">
      <alignment horizontal="right" vertical="center"/>
    </xf>
    <xf numFmtId="4" fontId="39" fillId="0" borderId="56" xfId="0" applyNumberFormat="1" applyFont="1" applyBorder="1" applyAlignment="1">
      <alignment horizontal="right" vertical="center"/>
    </xf>
    <xf numFmtId="10" fontId="23" fillId="8" borderId="1" xfId="1" applyNumberFormat="1" applyFont="1" applyFill="1" applyBorder="1" applyAlignment="1">
      <alignment horizontal="right"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18" fillId="0" borderId="16" xfId="0" applyFont="1" applyBorder="1" applyAlignment="1">
      <alignment horizontal="left" vertical="center" wrapText="1"/>
    </xf>
    <xf numFmtId="0" fontId="18" fillId="0" borderId="13" xfId="0" applyFont="1" applyBorder="1" applyAlignment="1">
      <alignment horizontal="left" vertical="center" wrapText="1"/>
    </xf>
    <xf numFmtId="0" fontId="18" fillId="0" borderId="4" xfId="0" applyFont="1" applyBorder="1" applyAlignment="1">
      <alignment horizontal="center" vertical="center" wrapText="1"/>
    </xf>
    <xf numFmtId="0" fontId="21" fillId="8" borderId="5" xfId="0" applyFont="1" applyFill="1" applyBorder="1" applyAlignment="1">
      <alignment horizontal="center" vertical="center" wrapText="1"/>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56" fillId="4" borderId="29" xfId="0" applyFont="1" applyFill="1" applyBorder="1" applyAlignment="1">
      <alignment horizontal="center"/>
    </xf>
    <xf numFmtId="0" fontId="56"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16" fillId="0" borderId="6"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35" xfId="0" applyFont="1" applyBorder="1" applyAlignment="1">
      <alignment horizontal="justify"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59"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53" fillId="8" borderId="14" xfId="0" applyFont="1" applyFill="1" applyBorder="1" applyAlignment="1">
      <alignment horizontal="center" vertical="center" wrapText="1"/>
    </xf>
    <xf numFmtId="0" fontId="53"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21" fillId="8" borderId="5" xfId="0" applyFont="1" applyFill="1" applyBorder="1" applyAlignment="1">
      <alignment horizontal="center" vertical="center"/>
    </xf>
    <xf numFmtId="0" fontId="5" fillId="4" borderId="0" xfId="0" applyFont="1" applyFill="1" applyAlignment="1">
      <alignment horizontal="center"/>
    </xf>
    <xf numFmtId="17" fontId="22" fillId="4" borderId="0" xfId="0" applyNumberFormat="1" applyFont="1" applyFill="1" applyAlignment="1">
      <alignment horizontal="center"/>
    </xf>
    <xf numFmtId="0" fontId="22" fillId="4" borderId="0" xfId="0"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51" xfId="0" applyFont="1" applyFill="1" applyBorder="1" applyAlignment="1">
      <alignment horizontal="center" vertical="center"/>
    </xf>
    <xf numFmtId="0" fontId="17" fillId="7" borderId="53" xfId="0" applyFont="1" applyFill="1" applyBorder="1" applyAlignment="1">
      <alignment horizontal="center" vertical="center"/>
    </xf>
    <xf numFmtId="0" fontId="17" fillId="7" borderId="51" xfId="0" applyFont="1" applyFill="1" applyBorder="1" applyAlignment="1">
      <alignment horizontal="center" vertical="center" wrapText="1"/>
    </xf>
    <xf numFmtId="0" fontId="3" fillId="4" borderId="0" xfId="0" applyFont="1" applyFill="1" applyAlignment="1">
      <alignment horizontal="center" wrapText="1"/>
    </xf>
    <xf numFmtId="0" fontId="3" fillId="4" borderId="27" xfId="0" applyFont="1" applyFill="1" applyBorder="1" applyAlignment="1">
      <alignment horizont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6" xfId="0" applyFont="1" applyBorder="1" applyAlignment="1">
      <alignment horizontal="justify" vertical="center" wrapText="1"/>
    </xf>
    <xf numFmtId="0" fontId="4" fillId="0" borderId="5" xfId="0" applyFont="1" applyBorder="1" applyAlignment="1">
      <alignment horizontal="justify" vertical="center" wrapText="1"/>
    </xf>
    <xf numFmtId="164" fontId="19" fillId="3" borderId="5" xfId="0" applyNumberFormat="1" applyFont="1" applyFill="1" applyBorder="1" applyAlignment="1">
      <alignment horizontal="center" vertical="center"/>
    </xf>
    <xf numFmtId="0" fontId="16" fillId="0" borderId="4" xfId="0" applyFont="1" applyBorder="1" applyAlignment="1">
      <alignment horizontal="justify" vertical="center" wrapText="1"/>
    </xf>
    <xf numFmtId="10" fontId="19" fillId="3" borderId="5" xfId="0" applyNumberFormat="1"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1" borderId="13" xfId="0" applyFont="1" applyFill="1" applyBorder="1" applyAlignment="1">
      <alignment horizontal="center" vertical="center" wrapText="1"/>
    </xf>
    <xf numFmtId="8" fontId="19" fillId="12" borderId="15" xfId="0" applyNumberFormat="1" applyFont="1" applyFill="1" applyBorder="1" applyAlignment="1">
      <alignment horizontal="center" vertical="center"/>
    </xf>
    <xf numFmtId="8" fontId="19" fillId="12" borderId="14" xfId="0" applyNumberFormat="1" applyFont="1" applyFill="1" applyBorder="1" applyAlignment="1">
      <alignment horizontal="center" vertical="center"/>
    </xf>
    <xf numFmtId="0" fontId="55" fillId="9" borderId="16" xfId="0" applyFont="1" applyFill="1" applyBorder="1" applyAlignment="1">
      <alignment horizontal="center" vertical="center" wrapText="1"/>
    </xf>
    <xf numFmtId="0" fontId="55" fillId="9" borderId="60" xfId="0" applyFont="1" applyFill="1" applyBorder="1" applyAlignment="1">
      <alignment horizontal="center" vertical="center" wrapText="1"/>
    </xf>
    <xf numFmtId="8" fontId="19" fillId="9" borderId="15" xfId="0" applyNumberFormat="1" applyFont="1" applyFill="1" applyBorder="1" applyAlignment="1">
      <alignment horizontal="center" vertical="center"/>
    </xf>
    <xf numFmtId="8" fontId="19" fillId="9" borderId="61" xfId="0" applyNumberFormat="1" applyFont="1" applyFill="1" applyBorder="1" applyAlignment="1">
      <alignment horizontal="center" vertical="center"/>
    </xf>
    <xf numFmtId="0" fontId="9" fillId="0" borderId="0" xfId="0" applyFont="1" applyAlignment="1">
      <alignment horizontal="center" wrapText="1"/>
    </xf>
    <xf numFmtId="0" fontId="10" fillId="0" borderId="0" xfId="0" applyFont="1" applyBorder="1" applyAlignment="1">
      <alignment horizontal="center"/>
    </xf>
    <xf numFmtId="0" fontId="10" fillId="0" borderId="0" xfId="0" applyFont="1" applyAlignment="1">
      <alignment horizontal="center"/>
    </xf>
    <xf numFmtId="0" fontId="49" fillId="2" borderId="0" xfId="0" applyFont="1" applyFill="1" applyAlignment="1">
      <alignment horizontal="center"/>
    </xf>
    <xf numFmtId="0" fontId="0" fillId="0" borderId="25" xfId="0" applyBorder="1" applyAlignment="1">
      <alignment horizontal="left"/>
    </xf>
    <xf numFmtId="0" fontId="44" fillId="2" borderId="0" xfId="0" applyFont="1" applyFill="1" applyAlignment="1">
      <alignment horizontal="center"/>
    </xf>
    <xf numFmtId="0" fontId="43" fillId="2" borderId="0" xfId="0" applyFont="1" applyFill="1" applyAlignment="1">
      <alignment horizontal="center"/>
    </xf>
    <xf numFmtId="0" fontId="58" fillId="2" borderId="29" xfId="0" applyFont="1" applyFill="1" applyBorder="1" applyAlignment="1">
      <alignment horizontal="left" vertical="center" wrapText="1"/>
    </xf>
    <xf numFmtId="0" fontId="58" fillId="2" borderId="38" xfId="0" applyFont="1" applyFill="1" applyBorder="1" applyAlignment="1">
      <alignment horizontal="left" vertical="center" wrapText="1"/>
    </xf>
    <xf numFmtId="0" fontId="58" fillId="2" borderId="34" xfId="0" applyFont="1" applyFill="1" applyBorder="1" applyAlignment="1">
      <alignment horizontal="left" vertical="center" wrapText="1"/>
    </xf>
    <xf numFmtId="0" fontId="10" fillId="5" borderId="28" xfId="0" applyFont="1" applyFill="1" applyBorder="1" applyAlignment="1">
      <alignment horizontal="center"/>
    </xf>
    <xf numFmtId="0" fontId="0" fillId="0" borderId="0" xfId="0" applyAlignment="1">
      <alignment horizontal="center"/>
    </xf>
    <xf numFmtId="0" fontId="0" fillId="0" borderId="35" xfId="0" applyBorder="1" applyAlignment="1">
      <alignment horizontal="center"/>
    </xf>
    <xf numFmtId="0" fontId="57" fillId="2" borderId="29" xfId="0" applyFont="1" applyFill="1" applyBorder="1" applyAlignment="1">
      <alignment horizontal="left" vertical="center" wrapText="1"/>
    </xf>
    <xf numFmtId="0" fontId="57" fillId="2" borderId="38"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29" xfId="0" applyFont="1" applyFill="1" applyBorder="1" applyAlignment="1">
      <alignment horizontal="left" wrapText="1"/>
    </xf>
    <xf numFmtId="0" fontId="57" fillId="2" borderId="38" xfId="0" applyFont="1" applyFill="1" applyBorder="1" applyAlignment="1">
      <alignment horizontal="left" wrapText="1"/>
    </xf>
    <xf numFmtId="0" fontId="57" fillId="2" borderId="34" xfId="0" applyFont="1" applyFill="1" applyBorder="1" applyAlignment="1">
      <alignment horizontal="left" wrapText="1"/>
    </xf>
    <xf numFmtId="0" fontId="9" fillId="0" borderId="0" xfId="0" applyFont="1" applyAlignment="1">
      <alignment horizontal="left"/>
    </xf>
    <xf numFmtId="0" fontId="0" fillId="0" borderId="0" xfId="0" applyBorder="1" applyAlignment="1">
      <alignment horizontal="left" vertical="center"/>
    </xf>
    <xf numFmtId="0" fontId="72" fillId="2" borderId="0" xfId="0" applyFont="1" applyFill="1" applyAlignment="1">
      <alignment horizontal="center" vertical="center"/>
    </xf>
    <xf numFmtId="0" fontId="27" fillId="0" borderId="0" xfId="0" applyFont="1" applyBorder="1" applyAlignment="1">
      <alignment vertical="center" wrapText="1"/>
    </xf>
    <xf numFmtId="0" fontId="47" fillId="2" borderId="20" xfId="0" applyFont="1" applyFill="1" applyBorder="1" applyAlignment="1">
      <alignment horizontal="left" vertical="center" wrapText="1"/>
    </xf>
    <xf numFmtId="0" fontId="47" fillId="2" borderId="25" xfId="0" applyFont="1" applyFill="1" applyBorder="1" applyAlignment="1">
      <alignment horizontal="left" vertical="center" wrapText="1"/>
    </xf>
    <xf numFmtId="0" fontId="47" fillId="2" borderId="21"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47" fillId="2" borderId="0" xfId="0" applyFont="1" applyFill="1" applyBorder="1" applyAlignment="1">
      <alignment horizontal="left" vertical="center" wrapText="1"/>
    </xf>
    <xf numFmtId="0" fontId="47" fillId="2" borderId="9" xfId="0" applyFont="1" applyFill="1" applyBorder="1" applyAlignment="1">
      <alignment horizontal="left" vertical="center" wrapText="1"/>
    </xf>
    <xf numFmtId="0" fontId="47" fillId="2" borderId="10" xfId="0" applyFont="1" applyFill="1" applyBorder="1" applyAlignment="1">
      <alignment horizontal="left" vertical="center" wrapText="1"/>
    </xf>
    <xf numFmtId="0" fontId="47" fillId="2" borderId="27" xfId="0" applyFont="1" applyFill="1" applyBorder="1" applyAlignment="1">
      <alignment horizontal="left" vertical="center" wrapText="1"/>
    </xf>
    <xf numFmtId="0" fontId="47" fillId="2" borderId="11" xfId="0" applyFont="1" applyFill="1" applyBorder="1" applyAlignment="1">
      <alignment horizontal="left" vertical="center" wrapText="1"/>
    </xf>
    <xf numFmtId="0" fontId="35" fillId="2" borderId="0" xfId="0" applyFont="1" applyFill="1" applyAlignment="1">
      <alignment horizontal="center"/>
    </xf>
    <xf numFmtId="0" fontId="9" fillId="0" borderId="0" xfId="0" applyFont="1" applyAlignment="1">
      <alignment horizontal="center"/>
    </xf>
    <xf numFmtId="0" fontId="35" fillId="2" borderId="1" xfId="0" applyFont="1" applyFill="1" applyBorder="1" applyAlignment="1">
      <alignment horizontal="center" vertical="center" wrapText="1"/>
    </xf>
    <xf numFmtId="0" fontId="35" fillId="2" borderId="30" xfId="0" applyFont="1" applyFill="1" applyBorder="1" applyAlignment="1">
      <alignment horizontal="center" vertical="center" wrapText="1"/>
    </xf>
    <xf numFmtId="0" fontId="10" fillId="0" borderId="35" xfId="0" applyFont="1" applyBorder="1" applyAlignment="1">
      <alignment horizontal="center"/>
    </xf>
    <xf numFmtId="0" fontId="27" fillId="0" borderId="33" xfId="0" applyFont="1" applyBorder="1" applyAlignment="1">
      <alignment vertical="center" wrapText="1"/>
    </xf>
    <xf numFmtId="0" fontId="27" fillId="0" borderId="32" xfId="0" applyFont="1" applyBorder="1" applyAlignment="1">
      <alignment vertical="center" wrapText="1"/>
    </xf>
    <xf numFmtId="0" fontId="27" fillId="0" borderId="41" xfId="0" applyFont="1" applyBorder="1" applyAlignment="1">
      <alignment vertical="center" wrapText="1"/>
    </xf>
    <xf numFmtId="0" fontId="27" fillId="10" borderId="42" xfId="0" applyFont="1" applyFill="1" applyBorder="1" applyAlignment="1">
      <alignment vertical="center" wrapText="1"/>
    </xf>
    <xf numFmtId="0" fontId="27" fillId="10" borderId="43" xfId="0" applyFont="1" applyFill="1" applyBorder="1" applyAlignment="1">
      <alignment vertical="center" wrapText="1"/>
    </xf>
    <xf numFmtId="0" fontId="27" fillId="10" borderId="44" xfId="0" applyFont="1" applyFill="1" applyBorder="1" applyAlignment="1">
      <alignment vertical="center" wrapText="1"/>
    </xf>
    <xf numFmtId="0" fontId="27" fillId="0" borderId="17" xfId="0" applyFont="1" applyBorder="1" applyAlignment="1">
      <alignment vertical="center" wrapText="1"/>
    </xf>
    <xf numFmtId="0" fontId="27" fillId="0" borderId="40" xfId="0" applyFont="1" applyBorder="1" applyAlignment="1">
      <alignment vertical="center" wrapText="1"/>
    </xf>
    <xf numFmtId="0" fontId="27" fillId="0" borderId="18" xfId="0" applyFont="1" applyBorder="1" applyAlignment="1">
      <alignment vertical="center" wrapText="1"/>
    </xf>
    <xf numFmtId="0" fontId="27" fillId="10" borderId="33" xfId="0" applyFont="1" applyFill="1" applyBorder="1" applyAlignment="1">
      <alignment vertical="center" wrapText="1"/>
    </xf>
    <xf numFmtId="0" fontId="27" fillId="10" borderId="32" xfId="0" applyFont="1" applyFill="1" applyBorder="1" applyAlignment="1">
      <alignment vertical="center" wrapText="1"/>
    </xf>
    <xf numFmtId="0" fontId="27" fillId="10" borderId="4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30" xfId="0" applyFont="1" applyFill="1" applyBorder="1" applyAlignment="1">
      <alignment horizontal="center" vertical="center"/>
    </xf>
    <xf numFmtId="0" fontId="35" fillId="2" borderId="28" xfId="0" applyFont="1" applyFill="1" applyBorder="1" applyAlignment="1">
      <alignment horizontal="center" vertical="center" wrapText="1"/>
    </xf>
    <xf numFmtId="0" fontId="35" fillId="2" borderId="28" xfId="0" applyFont="1" applyFill="1" applyBorder="1" applyAlignment="1">
      <alignment horizontal="center" vertical="center"/>
    </xf>
    <xf numFmtId="0" fontId="35" fillId="2" borderId="8"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0" fillId="0" borderId="0" xfId="0" applyBorder="1" applyAlignment="1">
      <alignment horizontal="left"/>
    </xf>
    <xf numFmtId="0" fontId="0" fillId="0" borderId="0" xfId="0" applyBorder="1" applyAlignment="1">
      <alignment horizontal="center" vertical="center"/>
    </xf>
    <xf numFmtId="0" fontId="36" fillId="8"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7" fillId="0" borderId="37" xfId="0" applyFont="1" applyBorder="1" applyAlignment="1">
      <alignment vertical="center"/>
    </xf>
    <xf numFmtId="0" fontId="37" fillId="0" borderId="32" xfId="0" applyFont="1" applyBorder="1" applyAlignment="1">
      <alignment vertical="center"/>
    </xf>
    <xf numFmtId="0" fontId="37" fillId="0" borderId="26" xfId="0" applyFont="1" applyBorder="1" applyAlignment="1">
      <alignment vertical="center"/>
    </xf>
    <xf numFmtId="0" fontId="54" fillId="0" borderId="35" xfId="0" applyFont="1" applyBorder="1" applyAlignment="1">
      <alignment horizontal="center"/>
    </xf>
    <xf numFmtId="0" fontId="27" fillId="0" borderId="1" xfId="0" applyFont="1" applyBorder="1" applyAlignment="1">
      <alignment horizontal="center" vertical="center" wrapText="1"/>
    </xf>
    <xf numFmtId="0" fontId="73" fillId="3" borderId="1" xfId="0" applyFont="1" applyFill="1" applyBorder="1" applyAlignment="1">
      <alignment vertical="center" wrapText="1"/>
    </xf>
    <xf numFmtId="0" fontId="73" fillId="3" borderId="37" xfId="0" applyFont="1" applyFill="1" applyBorder="1" applyAlignment="1">
      <alignment vertical="center"/>
    </xf>
    <xf numFmtId="0" fontId="73" fillId="3" borderId="32" xfId="0" applyFont="1" applyFill="1" applyBorder="1" applyAlignment="1">
      <alignment vertical="center"/>
    </xf>
    <xf numFmtId="0" fontId="73" fillId="3" borderId="26" xfId="0" applyFont="1" applyFill="1" applyBorder="1" applyAlignment="1">
      <alignment vertical="center"/>
    </xf>
    <xf numFmtId="0" fontId="0" fillId="0" borderId="0" xfId="0" applyBorder="1" applyAlignment="1">
      <alignment horizontal="center"/>
    </xf>
    <xf numFmtId="0" fontId="48" fillId="2" borderId="37" xfId="0" applyFont="1" applyFill="1" applyBorder="1" applyAlignment="1">
      <alignment horizontal="center" vertical="center"/>
    </xf>
    <xf numFmtId="0" fontId="48" fillId="2" borderId="32" xfId="0" applyFont="1" applyFill="1" applyBorder="1" applyAlignment="1">
      <alignment horizontal="center" vertical="center"/>
    </xf>
    <xf numFmtId="0" fontId="48" fillId="2" borderId="26" xfId="0" applyFont="1" applyFill="1" applyBorder="1" applyAlignment="1">
      <alignment horizontal="center" vertical="center"/>
    </xf>
    <xf numFmtId="0" fontId="74" fillId="3" borderId="1" xfId="0" applyFont="1" applyFill="1" applyBorder="1" applyAlignment="1">
      <alignment vertical="center"/>
    </xf>
    <xf numFmtId="167" fontId="10" fillId="3" borderId="37" xfId="0" applyNumberFormat="1" applyFont="1" applyFill="1" applyBorder="1" applyAlignment="1">
      <alignment horizontal="right" vertical="center" wrapText="1"/>
    </xf>
    <xf numFmtId="167" fontId="10" fillId="3" borderId="26" xfId="0" applyNumberFormat="1" applyFont="1" applyFill="1" applyBorder="1" applyAlignment="1">
      <alignment horizontal="right" vertical="center" wrapText="1"/>
    </xf>
    <xf numFmtId="0" fontId="10" fillId="3" borderId="56" xfId="0" applyFont="1" applyFill="1" applyBorder="1" applyAlignment="1">
      <alignment horizontal="center"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166" fontId="9" fillId="0" borderId="37" xfId="0" applyNumberFormat="1" applyFont="1" applyBorder="1" applyAlignment="1">
      <alignment horizontal="right"/>
    </xf>
    <xf numFmtId="166" fontId="9" fillId="0" borderId="26" xfId="0" applyNumberFormat="1" applyFont="1" applyBorder="1" applyAlignment="1">
      <alignment horizontal="right"/>
    </xf>
    <xf numFmtId="0" fontId="66" fillId="0" borderId="31" xfId="0" applyFont="1" applyFill="1" applyBorder="1" applyAlignment="1">
      <alignment horizontal="left" wrapText="1"/>
    </xf>
    <xf numFmtId="0" fontId="44" fillId="2" borderId="27" xfId="0" applyFont="1" applyFill="1" applyBorder="1" applyAlignment="1">
      <alignment horizontal="center"/>
    </xf>
    <xf numFmtId="0" fontId="44" fillId="2" borderId="0" xfId="0" applyFont="1" applyFill="1" applyBorder="1" applyAlignment="1">
      <alignment horizontal="center"/>
    </xf>
    <xf numFmtId="0" fontId="11" fillId="0" borderId="0" xfId="0" applyFont="1" applyAlignment="1">
      <alignment horizontal="center"/>
    </xf>
    <xf numFmtId="0" fontId="10" fillId="4" borderId="36" xfId="0" applyFont="1" applyFill="1" applyBorder="1" applyAlignment="1">
      <alignment horizontal="center" vertical="center" wrapText="1"/>
    </xf>
    <xf numFmtId="0" fontId="10" fillId="4" borderId="0" xfId="0" applyFont="1" applyFill="1" applyBorder="1" applyAlignment="1">
      <alignment horizontal="center" vertical="center" wrapText="1"/>
    </xf>
    <xf numFmtId="166" fontId="9" fillId="0" borderId="36" xfId="0" applyNumberFormat="1" applyFont="1" applyBorder="1" applyAlignment="1">
      <alignment horizontal="right"/>
    </xf>
    <xf numFmtId="166" fontId="9" fillId="0" borderId="0" xfId="0" applyNumberFormat="1" applyFont="1" applyBorder="1" applyAlignment="1">
      <alignment horizontal="right"/>
    </xf>
    <xf numFmtId="167" fontId="10" fillId="4" borderId="36" xfId="0" applyNumberFormat="1" applyFont="1" applyFill="1" applyBorder="1" applyAlignment="1">
      <alignment horizontal="right" vertical="center" wrapText="1"/>
    </xf>
    <xf numFmtId="167" fontId="10" fillId="4" borderId="0" xfId="0" applyNumberFormat="1" applyFont="1" applyFill="1" applyBorder="1" applyAlignment="1">
      <alignment horizontal="right" vertical="center" wrapText="1"/>
    </xf>
    <xf numFmtId="0" fontId="51" fillId="2" borderId="47" xfId="0" applyFont="1" applyFill="1" applyBorder="1" applyAlignment="1">
      <alignment horizontal="center" wrapText="1"/>
    </xf>
    <xf numFmtId="0" fontId="50" fillId="2" borderId="37" xfId="0" applyFont="1" applyFill="1" applyBorder="1" applyAlignment="1">
      <alignment horizontal="center"/>
    </xf>
    <xf numFmtId="0" fontId="50" fillId="2" borderId="32" xfId="0" applyFont="1" applyFill="1" applyBorder="1" applyAlignment="1">
      <alignment horizontal="center"/>
    </xf>
    <xf numFmtId="0" fontId="50" fillId="2" borderId="26" xfId="0" applyFont="1" applyFill="1" applyBorder="1" applyAlignment="1">
      <alignment horizontal="center"/>
    </xf>
    <xf numFmtId="0" fontId="49" fillId="2" borderId="35" xfId="0" applyFont="1" applyFill="1" applyBorder="1" applyAlignment="1">
      <alignment horizontal="center"/>
    </xf>
    <xf numFmtId="0" fontId="49" fillId="2" borderId="0" xfId="0" applyFont="1" applyFill="1" applyBorder="1" applyAlignment="1">
      <alignment horizontal="center"/>
    </xf>
    <xf numFmtId="0" fontId="49" fillId="2" borderId="0" xfId="0" applyFont="1" applyFill="1" applyAlignment="1">
      <alignment horizontal="center" wrapText="1"/>
    </xf>
    <xf numFmtId="0" fontId="49" fillId="2" borderId="0" xfId="0" applyFont="1" applyFill="1" applyAlignment="1">
      <alignment horizontal="center" vertical="center"/>
    </xf>
    <xf numFmtId="0" fontId="6" fillId="2" borderId="28" xfId="0" applyFont="1" applyFill="1" applyBorder="1" applyAlignment="1">
      <alignment horizontal="center" vertical="center" wrapText="1"/>
    </xf>
    <xf numFmtId="0" fontId="49" fillId="2" borderId="56" xfId="0" applyFont="1" applyFill="1" applyBorder="1" applyAlignment="1">
      <alignment horizontal="center"/>
    </xf>
    <xf numFmtId="0" fontId="49" fillId="2" borderId="56" xfId="0" applyFont="1" applyFill="1" applyBorder="1" applyAlignment="1">
      <alignment horizontal="center" wrapText="1"/>
    </xf>
    <xf numFmtId="0" fontId="72" fillId="2" borderId="0" xfId="0" applyFont="1" applyFill="1" applyAlignment="1">
      <alignment horizontal="center"/>
    </xf>
    <xf numFmtId="0" fontId="6" fillId="0" borderId="3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6" fillId="0" borderId="25" xfId="0" applyFont="1" applyBorder="1" applyAlignment="1">
      <alignment horizontal="left" vertical="center" wrapText="1"/>
    </xf>
    <xf numFmtId="0" fontId="26" fillId="0" borderId="0" xfId="0" applyFont="1" applyBorder="1" applyAlignment="1">
      <alignment horizontal="left" vertical="center" wrapText="1"/>
    </xf>
    <xf numFmtId="0" fontId="44" fillId="2" borderId="47" xfId="0" applyFont="1" applyFill="1" applyBorder="1" applyAlignment="1">
      <alignment horizontal="center" vertical="center"/>
    </xf>
    <xf numFmtId="0" fontId="47" fillId="2" borderId="36" xfId="0" applyFont="1" applyFill="1" applyBorder="1" applyAlignment="1">
      <alignment horizontal="left" vertical="center" wrapText="1"/>
    </xf>
    <xf numFmtId="0" fontId="46" fillId="0" borderId="0" xfId="0" applyFont="1" applyFill="1" applyBorder="1" applyAlignment="1">
      <alignment horizontal="left" wrapText="1"/>
    </xf>
    <xf numFmtId="0" fontId="47" fillId="2" borderId="0" xfId="0" applyFont="1" applyFill="1" applyAlignment="1">
      <alignment horizontal="left" vertical="center" wrapText="1"/>
    </xf>
    <xf numFmtId="0" fontId="62" fillId="2" borderId="0" xfId="0" applyFont="1" applyFill="1" applyAlignment="1">
      <alignment horizontal="left" vertical="center" wrapText="1"/>
    </xf>
    <xf numFmtId="0" fontId="51" fillId="2" borderId="35" xfId="0" applyFont="1" applyFill="1" applyBorder="1" applyAlignment="1">
      <alignment horizontal="center" vertical="center" wrapText="1"/>
    </xf>
    <xf numFmtId="0" fontId="78" fillId="2" borderId="0" xfId="0" applyFont="1" applyFill="1" applyAlignment="1">
      <alignment horizontal="center" vertical="center" wrapText="1"/>
    </xf>
    <xf numFmtId="0" fontId="51" fillId="2" borderId="0"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FFE07D"/>
      <color rgb="FFFF9966"/>
      <color rgb="FF9C3E47"/>
      <color rgb="FFFFA54B"/>
      <color rgb="FFFFA143"/>
      <color rgb="FFFF9933"/>
      <color rgb="FFB88800"/>
      <color rgb="FFCC9900"/>
      <color rgb="FFAA7138"/>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explosion val="6"/>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1.0427736759845209E-2"/>
                  <c:y val="0.2724076917776531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9334329784051048"/>
                      <c:h val="0.2512958637699374"/>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8.9798711200017691E-6"/>
                  <c:y val="-0.17694493057379643"/>
                </c:manualLayout>
              </c:layout>
              <c:tx>
                <c:rich>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562609481582234"/>
                      <c:h val="0.25129631782171385"/>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35573748953554996"/>
                  <c:y val="9.3895709564956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ext>
                <c:ext xmlns:c16="http://schemas.microsoft.com/office/drawing/2014/chart" uri="{C3380CC4-5D6E-409C-BE32-E72D297353CC}">
                  <c16:uniqueId val="{00000005-B226-4D17-85CC-5FB87455BD9E}"/>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0"/>
            <c:extLst>
              <c:ext xmlns:c15="http://schemas.microsoft.com/office/drawing/2012/chart" uri="{CE6537A1-D6FC-4f65-9D91-7224C49458BB}"/>
            </c:extLst>
          </c:dLbls>
          <c:val>
            <c:numRef>
              <c:f>'GESTIÓN DEL PRESUPUESTO'!$D$10:$F$10</c:f>
              <c:numCache>
                <c:formatCode>"Q"#,##0.00</c:formatCode>
                <c:ptCount val="3"/>
                <c:pt idx="0">
                  <c:v>5847982</c:v>
                </c:pt>
                <c:pt idx="1">
                  <c:v>1035689.78</c:v>
                </c:pt>
                <c:pt idx="2" formatCode="0.00%">
                  <c:v>0.17710208068355887</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i="0" baseline="0">
                <a:effectLst/>
              </a:rPr>
              <a:t>Gobernación Departamental de Guatemala</a:t>
            </a:r>
            <a:endParaRPr lang="es-GT" sz="1400" b="1">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mes de MARZO de 2026</a:t>
            </a:r>
            <a:endParaRPr lang="es-GT" sz="1400">
              <a:effectLst/>
            </a:endParaRPr>
          </a:p>
          <a:p>
            <a:pPr>
              <a:defRPr/>
            </a:pPr>
            <a:r>
              <a:rPr lang="es-GT" sz="1400" b="0" i="0" baseline="0">
                <a:effectLst/>
              </a:rPr>
              <a:t>(Cifras en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'!$K$10:$K$12</c:f>
              <c:numCache>
                <c:formatCode>"Q"#,##0.00</c:formatCode>
                <c:ptCount val="3"/>
                <c:pt idx="0">
                  <c:v>4947982</c:v>
                </c:pt>
                <c:pt idx="1">
                  <c:v>900000</c:v>
                </c:pt>
                <c:pt idx="2" formatCode="#,##0.0">
                  <c:v>5847982</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'!$J$10:$J$12</c:f>
              <c:strCache>
                <c:ptCount val="3"/>
                <c:pt idx="0">
                  <c:v>PROGRAMA 15: SERVICIOS DE GOBIERNO DEPARTAMENTAL Y REGISTRO DE PERSONAS JURÍDICAS</c:v>
                </c:pt>
                <c:pt idx="1">
                  <c:v>PROGRAMA 99: PARTIDAS NO ASIGNABLES A PROGRAMAS</c:v>
                </c:pt>
                <c:pt idx="2">
                  <c:v>TOTAL </c:v>
                </c:pt>
              </c:strCache>
            </c:strRef>
          </c:cat>
          <c:val>
            <c:numRef>
              <c:f>'PROGRAMAS PRESUPUESTARIOS '!$L$10:$L$12</c:f>
              <c:numCache>
                <c:formatCode>"Q"#,##0.00</c:formatCode>
                <c:ptCount val="3"/>
                <c:pt idx="0">
                  <c:v>1035689.78</c:v>
                </c:pt>
                <c:pt idx="1">
                  <c:v>0</c:v>
                </c:pt>
                <c:pt idx="2" formatCode="#,##0.00">
                  <c:v>1035689.78</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6.5941403967622225E-4"/>
                  <c:y val="0.17714427206033209"/>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0"/>
                  <c:y val="-5.3359226323124703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15823C5E-F46E-4E78-AE82-C34ABCC92F22}"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06858DDF-0FD3-47D8-97DB-989FAC61A507}"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3694444444444446"/>
                      <c:h val="0.2512962962962963"/>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99719836-A843-4DC8-94F4-67A1D3E91817}"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B1A8EB98-2CDB-438E-B555-C326A3BC9DB1}"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PRESUPUESTO'!$D$10:$F$10</c:f>
              <c:numCache>
                <c:formatCode>"Q"#,##0.00</c:formatCode>
                <c:ptCount val="3"/>
                <c:pt idx="0">
                  <c:v>5847982</c:v>
                </c:pt>
                <c:pt idx="1">
                  <c:v>1035689.78</c:v>
                </c:pt>
                <c:pt idx="2" formatCode="0.00%">
                  <c:v>0.17710208068355887</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PRESUPUESTO'!$D$10</c15:f>
                <c15:dlblRangeCache>
                  <c:ptCount val="1"/>
                  <c:pt idx="0">
                    <c:v>Q5,847,982.00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(Cifras en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PRESUPUESTO'!$R$8:$U$8</c:f>
              <c:strCache>
                <c:ptCount val="4"/>
                <c:pt idx="0">
                  <c:v>PRESUPUESTO VIGENTE</c:v>
                </c:pt>
                <c:pt idx="1">
                  <c:v>PRESUPUESTO DEVENGADO</c:v>
                </c:pt>
                <c:pt idx="2">
                  <c:v>SALDO POR DEVENGAR </c:v>
                </c:pt>
                <c:pt idx="3">
                  <c:v>% EJEC</c:v>
                </c:pt>
              </c:strCache>
            </c:strRef>
          </c:cat>
          <c:val>
            <c:numRef>
              <c:f>'GESTIÓN DEL PRESUPUESTO'!$R$9:$U$9</c:f>
              <c:numCache>
                <c:formatCode>"Q"#,##0.0</c:formatCode>
                <c:ptCount val="4"/>
                <c:pt idx="0">
                  <c:v>5.847982</c:v>
                </c:pt>
                <c:pt idx="1">
                  <c:v>1.03568978</c:v>
                </c:pt>
                <c:pt idx="2" formatCode="&quot;Q&quot;#,##0.00">
                  <c:v>4.8122922199999998</c:v>
                </c:pt>
                <c:pt idx="3" formatCode="0.00%">
                  <c:v>0.17710208068355887</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presupuestaria por finalidad </a:t>
            </a:r>
          </a:p>
          <a:p>
            <a:pPr>
              <a:defRPr/>
            </a:pPr>
            <a:r>
              <a:rPr lang="es-GT" b="1" baseline="0"/>
              <a:t>(Devengado)</a:t>
            </a:r>
          </a:p>
          <a:p>
            <a:pPr>
              <a:defRPr/>
            </a:pPr>
            <a:r>
              <a:rPr lang="es-GT" b="1" baseline="0"/>
              <a:t>Al mes de MARZO de 2026</a:t>
            </a:r>
          </a:p>
          <a:p>
            <a:pPr>
              <a:defRPr/>
            </a:pPr>
            <a:r>
              <a:rPr lang="es-GT" sz="1600" b="1" i="0" u="none" strike="noStrike" kern="1200" spc="0" baseline="0">
                <a:solidFill>
                  <a:sysClr val="windowText" lastClr="000000">
                    <a:lumMod val="65000"/>
                    <a:lumOff val="35000"/>
                  </a:sysClr>
                </a:solidFill>
              </a:rPr>
              <a:t>(Cifras en millones)</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FINALIDAD'!$K$22:$K$25</c:f>
              <c:strCache>
                <c:ptCount val="4"/>
                <c:pt idx="0">
                  <c:v>Dirección y Coordinación</c:v>
                </c:pt>
                <c:pt idx="1">
                  <c:v>Servicio de emisión de resoluciones, autorizaciones y certificaciones</c:v>
                </c:pt>
                <c:pt idx="2">
                  <c:v>Transferencias Corrientes</c:v>
                </c:pt>
                <c:pt idx="3">
                  <c:v>TOTAL</c:v>
                </c:pt>
              </c:strCache>
            </c:strRef>
          </c:cat>
          <c:val>
            <c:numRef>
              <c:f>'EJECUCIÓN GRUPO Y FINALIDAD'!$L$22:$L$25</c:f>
              <c:numCache>
                <c:formatCode>"Q"#,##0.0</c:formatCode>
                <c:ptCount val="4"/>
                <c:pt idx="0">
                  <c:v>1.03466478</c:v>
                </c:pt>
                <c:pt idx="1">
                  <c:v>1.0250000000000001E-3</c:v>
                </c:pt>
                <c:pt idx="2">
                  <c:v>0</c:v>
                </c:pt>
                <c:pt idx="3">
                  <c:v>1.03568978</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baseline="0"/>
              <a:t>GOBERNACIÓN DEPARTAMENTAL DE GUATEMALA</a:t>
            </a:r>
          </a:p>
          <a:p>
            <a:pPr>
              <a:defRPr/>
            </a:pPr>
            <a:r>
              <a:rPr lang="es-GT" b="1" baseline="0"/>
              <a:t>Ejecución presupuestaria por grupo de gasto </a:t>
            </a:r>
          </a:p>
          <a:p>
            <a:pPr>
              <a:defRPr/>
            </a:pPr>
            <a:r>
              <a:rPr lang="es-GT" b="1" baseline="0"/>
              <a:t>(Devengado)</a:t>
            </a:r>
          </a:p>
          <a:p>
            <a:pPr>
              <a:defRPr/>
            </a:pPr>
            <a:r>
              <a:rPr lang="es-GT" sz="1400" b="1" i="0" u="none" strike="noStrike" kern="1200" spc="0" baseline="0">
                <a:solidFill>
                  <a:sysClr val="windowText" lastClr="000000">
                    <a:lumMod val="65000"/>
                    <a:lumOff val="35000"/>
                  </a:sysClr>
                </a:solidFill>
              </a:rPr>
              <a:t>(Cifras en millones)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FINALIDAD'!$C$26:$C$31</c:f>
              <c:strCache>
                <c:ptCount val="6"/>
                <c:pt idx="0">
                  <c:v>Grupo 000: Servicios Personales </c:v>
                </c:pt>
                <c:pt idx="1">
                  <c:v>Grupo 100: Servicios No Personales </c:v>
                </c:pt>
                <c:pt idx="2">
                  <c:v>Grupo 200: Materiales y Suministros</c:v>
                </c:pt>
                <c:pt idx="3">
                  <c:v>Grupo 400: Transferencias Corrientes</c:v>
                </c:pt>
                <c:pt idx="4">
                  <c:v>Grupo 900: Asignaciones Globales</c:v>
                </c:pt>
                <c:pt idx="5">
                  <c:v>TOTAL</c:v>
                </c:pt>
              </c:strCache>
            </c:strRef>
          </c:cat>
          <c:val>
            <c:numRef>
              <c:f>'EJECUCIÓN GRUPO Y FINALIDAD'!$D$26:$D$31</c:f>
              <c:numCache>
                <c:formatCode>"Q"#,##0.00</c:formatCode>
                <c:ptCount val="6"/>
                <c:pt idx="0">
                  <c:v>0.68514951000000002</c:v>
                </c:pt>
                <c:pt idx="1">
                  <c:v>0.33144052000000002</c:v>
                </c:pt>
                <c:pt idx="2">
                  <c:v>1.9099749999999999E-2</c:v>
                </c:pt>
                <c:pt idx="3">
                  <c:v>0</c:v>
                </c:pt>
                <c:pt idx="4">
                  <c:v>0</c:v>
                </c:pt>
                <c:pt idx="5">
                  <c:v>1.03568978</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8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0"/>
        <c:axPos val="b"/>
        <c:majorGridlines>
          <c:spPr>
            <a:ln w="9525" cap="flat" cmpd="sng" algn="ctr">
              <a:solidFill>
                <a:schemeClr val="tx1">
                  <a:lumMod val="15000"/>
                  <a:lumOff val="85000"/>
                </a:schemeClr>
              </a:solidFill>
              <a:round/>
            </a:ln>
            <a:effectLst/>
          </c:spPr>
        </c:majorGridlines>
        <c:numFmt formatCode="&quot;Q&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REGIONES</a:t>
            </a:r>
          </a:p>
          <a:p>
            <a:pPr>
              <a:defRPr/>
            </a:pPr>
            <a:r>
              <a:rPr lang="en-US" b="1" baseline="0"/>
              <a:t>(Devengado)</a:t>
            </a:r>
          </a:p>
          <a:p>
            <a:pPr>
              <a:defRPr/>
            </a:pPr>
            <a:r>
              <a:rPr lang="en-US" b="1" baseline="0"/>
              <a:t>AL  MES DE MARZO DE 2026</a:t>
            </a:r>
          </a:p>
          <a:p>
            <a:pPr>
              <a:defRPr/>
            </a:pPr>
            <a:r>
              <a:rPr lang="en-US" baseline="0"/>
              <a:t>(MILLONES DE QUETZALES)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1"/>
          <c:order val="1"/>
          <c:tx>
            <c:strRef>
              <c:f>'PRESUPUESTO POR REGIÓN'!$D$45</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REGIÓN'!$B$46:$B$47</c:f>
              <c:strCache>
                <c:ptCount val="2"/>
                <c:pt idx="0">
                  <c:v>Región I: Región Metropolitana</c:v>
                </c:pt>
                <c:pt idx="1">
                  <c:v>TOTAL</c:v>
                </c:pt>
              </c:strCache>
            </c:strRef>
          </c:cat>
          <c:val>
            <c:numRef>
              <c:f>'PRESUPUESTO POR REGIÓN'!$D$46:$D$47</c:f>
              <c:numCache>
                <c:formatCode>#,##0.0</c:formatCode>
                <c:ptCount val="2"/>
                <c:pt idx="0">
                  <c:v>1.03568978</c:v>
                </c:pt>
                <c:pt idx="1">
                  <c:v>1.03568978</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REGIÓN'!$C$45</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REGIÓN'!$B$46:$B$47</c15:sqref>
                        </c15:formulaRef>
                      </c:ext>
                    </c:extLst>
                    <c:strCache>
                      <c:ptCount val="2"/>
                      <c:pt idx="0">
                        <c:v>Región I: Región Metropolitana</c:v>
                      </c:pt>
                      <c:pt idx="1">
                        <c:v>TOTAL</c:v>
                      </c:pt>
                    </c:strCache>
                  </c:strRef>
                </c:cat>
                <c:val>
                  <c:numRef>
                    <c:extLst>
                      <c:ext uri="{02D57815-91ED-43cb-92C2-25804820EDAC}">
                        <c15:formulaRef>
                          <c15:sqref>'PRESUPUESTO POR REGIÓN'!$C$46:$C$47</c15:sqref>
                        </c15:formulaRef>
                      </c:ext>
                    </c:extLst>
                    <c:numCache>
                      <c:formatCode>General</c:formatCode>
                      <c:ptCount val="2"/>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Gobernación Departamental de Guatemala</a:t>
            </a:r>
            <a:endParaRPr lang="es-GT" baseline="0"/>
          </a:p>
          <a:p>
            <a:pPr>
              <a:defRPr/>
            </a:pPr>
            <a:r>
              <a:rPr lang="es-GT" b="1" baseline="0"/>
              <a:t>Ejecución del Sub-grupo de gasto 18 "Servicios Técnicos y Profesonales"</a:t>
            </a:r>
          </a:p>
          <a:p>
            <a:pPr>
              <a:defRPr/>
            </a:pPr>
            <a:r>
              <a:rPr lang="es-GT" b="1" baseline="0"/>
              <a:t>Al mes de marzo de 2026</a:t>
            </a:r>
          </a:p>
          <a:p>
            <a:pPr>
              <a:defRPr/>
            </a:pPr>
            <a:r>
              <a:rPr lang="es-GT" b="1" baseline="0"/>
              <a:t>(Millones de quetzales)</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2728669831204998"/>
          <c:y val="0.23828157349896481"/>
          <c:w val="0.7170115527981813"/>
          <c:h val="0.71368888671524755"/>
        </c:manualLayout>
      </c:layout>
      <c:barChart>
        <c:barDir val="bar"/>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PROF'!$K$29:$K$31</c:f>
              <c:strCache>
                <c:ptCount val="3"/>
                <c:pt idx="0">
                  <c:v>Presupuesto vigente</c:v>
                </c:pt>
                <c:pt idx="1">
                  <c:v>Presupuesto devengado </c:v>
                </c:pt>
                <c:pt idx="2">
                  <c:v>Saldo por devengar </c:v>
                </c:pt>
              </c:strCache>
            </c:strRef>
          </c:cat>
          <c:val>
            <c:numRef>
              <c:f>'SERVICIOS PERSONALES TEC Y PROF'!$L$29:$L$31</c:f>
              <c:numCache>
                <c:formatCode>#,##0.0</c:formatCode>
                <c:ptCount val="3"/>
                <c:pt idx="0">
                  <c:v>1376000</c:v>
                </c:pt>
                <c:pt idx="1">
                  <c:v>253000</c:v>
                </c:pt>
                <c:pt idx="2">
                  <c:v>1123000</c:v>
                </c:pt>
              </c:numCache>
            </c:numRef>
          </c:val>
          <c:extLst>
            <c:ext xmlns:c16="http://schemas.microsoft.com/office/drawing/2014/chart" uri="{C3380CC4-5D6E-409C-BE32-E72D297353CC}">
              <c16:uniqueId val="{00000000-0858-4F87-8856-8A076D9B815D}"/>
            </c:ext>
          </c:extLst>
        </c:ser>
        <c:dLbls>
          <c:showLegendKey val="0"/>
          <c:showVal val="0"/>
          <c:showCatName val="0"/>
          <c:showSerName val="0"/>
          <c:showPercent val="0"/>
          <c:showBubbleSize val="0"/>
        </c:dLbls>
        <c:gapWidth val="300"/>
        <c:axId val="589619712"/>
        <c:axId val="589611392"/>
      </c:barChart>
      <c:catAx>
        <c:axId val="589619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89611392"/>
        <c:crosses val="autoZero"/>
        <c:auto val="1"/>
        <c:lblAlgn val="ctr"/>
        <c:lblOffset val="100"/>
        <c:noMultiLvlLbl val="0"/>
      </c:catAx>
      <c:valAx>
        <c:axId val="5896113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89619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1"/>
              <a:t>Gobernación</a:t>
            </a:r>
            <a:r>
              <a:rPr lang="es-GT" sz="1400" b="1" baseline="0"/>
              <a:t> Departamental de Guatemala</a:t>
            </a:r>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mes de marzo de 2026</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accent3">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4">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7.9612443793363033E-2"/>
                  <c:y val="-0.3165237317471538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8.1162831390262258E-2"/>
                  <c:y val="9.044278133963905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dLbl>
              <c:idx val="2"/>
              <c:layout>
                <c:manualLayout>
                  <c:x val="5.7046287818673831E-2"/>
                  <c:y val="-3.659637746520077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1D-4C32-A575-B8C64ECD15F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PROF'!$H$27:$H$29</c:f>
              <c:strCache>
                <c:ptCount val="3"/>
                <c:pt idx="0">
                  <c:v>Presupuesto vigente</c:v>
                </c:pt>
                <c:pt idx="1">
                  <c:v>Presupuesto devengado </c:v>
                </c:pt>
                <c:pt idx="2">
                  <c:v>Saldo por devengar </c:v>
                </c:pt>
              </c:strCache>
            </c:strRef>
          </c:cat>
          <c:val>
            <c:numRef>
              <c:f>'SERVICIOS PERSONALES TEC Y PROF'!$I$27:$I$29</c:f>
              <c:numCache>
                <c:formatCode>"Q"#,##0.00</c:formatCode>
                <c:ptCount val="3"/>
                <c:pt idx="0">
                  <c:v>2749450</c:v>
                </c:pt>
                <c:pt idx="1">
                  <c:v>514504.35</c:v>
                </c:pt>
                <c:pt idx="2">
                  <c:v>2234945.65</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s-GT" b="1">
                <a:solidFill>
                  <a:sysClr val="windowText" lastClr="000000"/>
                </a:solidFill>
              </a:rPr>
              <a:t>GOBERNACIÓN</a:t>
            </a:r>
            <a:r>
              <a:rPr lang="es-GT" b="1" baseline="0">
                <a:solidFill>
                  <a:sysClr val="windowText" lastClr="000000"/>
                </a:solidFill>
              </a:rPr>
              <a:t> DEPARTAMANTAL DE GUATEMALA</a:t>
            </a:r>
            <a:endParaRPr lang="es-GT" b="1">
              <a:solidFill>
                <a:sysClr val="windowText" lastClr="000000"/>
              </a:solidFill>
            </a:endParaRPr>
          </a:p>
          <a:p>
            <a:pPr>
              <a:defRPr/>
            </a:pPr>
            <a:r>
              <a:rPr lang="es-GT" b="1">
                <a:solidFill>
                  <a:sysClr val="windowText" lastClr="000000"/>
                </a:solidFill>
              </a:rPr>
              <a:t>PERSONAL</a:t>
            </a:r>
            <a:r>
              <a:rPr lang="es-GT" b="1" baseline="0">
                <a:solidFill>
                  <a:sysClr val="windowText" lastClr="000000"/>
                </a:solidFill>
              </a:rPr>
              <a:t> QUE LABORA EN LA INSTITUCIÓN</a:t>
            </a:r>
          </a:p>
          <a:p>
            <a:pPr>
              <a:defRPr/>
            </a:pPr>
            <a:r>
              <a:rPr lang="es-GT" b="1" baseline="0">
                <a:solidFill>
                  <a:sysClr val="windowText" lastClr="000000"/>
                </a:solidFill>
              </a:rPr>
              <a:t>(Número de personas por tipo de personal)</a:t>
            </a:r>
          </a:p>
          <a:p>
            <a:pPr>
              <a:defRPr/>
            </a:pPr>
            <a:r>
              <a:rPr lang="es-GT" baseline="0">
                <a:solidFill>
                  <a:sysClr val="windowText" lastClr="000000"/>
                </a:solidFill>
              </a:rPr>
              <a:t>AL MES DE MARZO DE 2026</a:t>
            </a:r>
          </a:p>
          <a:p>
            <a:pPr>
              <a:defRPr/>
            </a:pPr>
            <a:endParaRPr lang="es-GT"/>
          </a:p>
        </c:rich>
      </c:tx>
      <c:layout>
        <c:manualLayout>
          <c:xMode val="edge"/>
          <c:yMode val="edge"/>
          <c:x val="0.27150719910748405"/>
          <c:y val="2.611097855192343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'SERVICIOS PERSONALES TEC Y PROF'!$D$39</c:f>
              <c:strCache>
                <c:ptCount val="1"/>
                <c:pt idx="0">
                  <c:v>No. personas</c:v>
                </c:pt>
              </c:strCache>
            </c:strRef>
          </c:tx>
          <c:explosion val="1"/>
          <c:dPt>
            <c:idx val="0"/>
            <c:bubble3D val="0"/>
            <c:spPr>
              <a:solidFill>
                <a:schemeClr val="accent3">
                  <a:lumMod val="20000"/>
                  <a:lumOff val="80000"/>
                </a:schemeClr>
              </a:solidFill>
              <a:ln>
                <a:noFill/>
              </a:ln>
              <a:effectLst/>
              <a:sp3d/>
            </c:spPr>
            <c:extLst>
              <c:ext xmlns:c16="http://schemas.microsoft.com/office/drawing/2014/chart" uri="{C3380CC4-5D6E-409C-BE32-E72D297353CC}">
                <c16:uniqueId val="{00000003-4212-4FA7-8261-8E66CB7EF253}"/>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a:noFill/>
              </a:ln>
              <a:effectLst/>
              <a:sp3d/>
            </c:spPr>
            <c:extLst>
              <c:ext xmlns:c16="http://schemas.microsoft.com/office/drawing/2014/chart" uri="{C3380CC4-5D6E-409C-BE32-E72D297353CC}">
                <c16:uniqueId val="{00000003-92B0-4DEB-8D75-095C7F7A6618}"/>
              </c:ext>
            </c:extLst>
          </c:dPt>
          <c:dPt>
            <c:idx val="2"/>
            <c:bubble3D val="0"/>
            <c:spPr>
              <a:solidFill>
                <a:schemeClr val="accent6">
                  <a:lumMod val="20000"/>
                  <a:lumOff val="80000"/>
                </a:schemeClr>
              </a:solidFill>
              <a:ln>
                <a:noFill/>
              </a:ln>
              <a:effectLst/>
              <a:sp3d/>
            </c:spPr>
            <c:extLst>
              <c:ext xmlns:c16="http://schemas.microsoft.com/office/drawing/2014/chart" uri="{C3380CC4-5D6E-409C-BE32-E72D297353CC}">
                <c16:uniqueId val="{00000002-4212-4FA7-8261-8E66CB7EF253}"/>
              </c:ext>
            </c:extLst>
          </c:dPt>
          <c:dPt>
            <c:idx val="3"/>
            <c:bubble3D val="0"/>
            <c:spPr>
              <a:solidFill>
                <a:schemeClr val="accent4">
                  <a:lumMod val="20000"/>
                  <a:lumOff val="80000"/>
                </a:schemeClr>
              </a:solidFill>
              <a:ln>
                <a:noFill/>
              </a:ln>
              <a:effectLst/>
              <a:sp3d/>
            </c:spPr>
            <c:extLst>
              <c:ext xmlns:c16="http://schemas.microsoft.com/office/drawing/2014/chart" uri="{C3380CC4-5D6E-409C-BE32-E72D297353CC}">
                <c16:uniqueId val="{00000004-4212-4FA7-8261-8E66CB7EF253}"/>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a:noFill/>
              </a:ln>
              <a:effectLst/>
              <a:sp3d/>
            </c:spPr>
            <c:extLst>
              <c:ext xmlns:c16="http://schemas.microsoft.com/office/drawing/2014/chart" uri="{C3380CC4-5D6E-409C-BE32-E72D297353CC}">
                <c16:uniqueId val="{00000005-4212-4FA7-8261-8E66CB7EF253}"/>
              </c:ext>
            </c:extLst>
          </c:dPt>
          <c:dLbls>
            <c:dLbl>
              <c:idx val="0"/>
              <c:layout>
                <c:manualLayout>
                  <c:x val="-9.2646190399592095E-3"/>
                  <c:y val="0.19925782004522161"/>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12-4FA7-8261-8E66CB7EF253}"/>
                </c:ext>
              </c:extLst>
            </c:dLbl>
            <c:dLbl>
              <c:idx val="2"/>
              <c:layout>
                <c:manualLayout>
                  <c:x val="0.27159121291006427"/>
                  <c:y val="-0.2815149621448834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12-4FA7-8261-8E66CB7EF253}"/>
                </c:ext>
              </c:extLst>
            </c:dLbl>
            <c:dLbl>
              <c:idx val="3"/>
              <c:layout>
                <c:manualLayout>
                  <c:x val="-2.7426190348528411E-2"/>
                  <c:y val="1.0150246370718812E-4"/>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212-4FA7-8261-8E66CB7EF253}"/>
                </c:ext>
              </c:extLst>
            </c:dLbl>
            <c:dLbl>
              <c:idx val="4"/>
              <c:layout>
                <c:manualLayout>
                  <c:x val="4.3352337960657954E-2"/>
                  <c:y val="-0.1526930345827983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212-4FA7-8261-8E66CB7EF253}"/>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65000"/>
                        <a:lumOff val="3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'SERVICIOS PERSONALES TEC Y PROF'!$C$40:$C$44</c:f>
              <c:strCache>
                <c:ptCount val="5"/>
                <c:pt idx="0">
                  <c:v>011 personal permanente</c:v>
                </c:pt>
                <c:pt idx="1">
                  <c:v>022 personal por contrato</c:v>
                </c:pt>
                <c:pt idx="2">
                  <c:v>029 otras remuneraciones de personal temporal</c:v>
                </c:pt>
                <c:pt idx="3">
                  <c:v>031 Jornales</c:v>
                </c:pt>
                <c:pt idx="4">
                  <c:v>Subgrupo 18 "Servicios técnicos y profesionales"</c:v>
                </c:pt>
              </c:strCache>
            </c:strRef>
          </c:cat>
          <c:val>
            <c:numRef>
              <c:f>'SERVICIOS PERSONALES TEC Y PROF'!$D$40:$D$44</c:f>
              <c:numCache>
                <c:formatCode>0</c:formatCode>
                <c:ptCount val="5"/>
                <c:pt idx="0">
                  <c:v>20</c:v>
                </c:pt>
                <c:pt idx="1">
                  <c:v>0</c:v>
                </c:pt>
                <c:pt idx="2" formatCode="#,##0">
                  <c:v>8</c:v>
                </c:pt>
                <c:pt idx="3">
                  <c:v>0</c:v>
                </c:pt>
                <c:pt idx="4">
                  <c:v>9</c:v>
                </c:pt>
              </c:numCache>
            </c:numRef>
          </c:val>
          <c:extLst>
            <c:ext xmlns:c16="http://schemas.microsoft.com/office/drawing/2014/chart" uri="{C3380CC4-5D6E-409C-BE32-E72D297353CC}">
              <c16:uniqueId val="{00000000-4212-4FA7-8261-8E66CB7EF253}"/>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jpg"/><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4</xdr:col>
      <xdr:colOff>19051</xdr:colOff>
      <xdr:row>17</xdr:row>
      <xdr:rowOff>35984</xdr:rowOff>
    </xdr:from>
    <xdr:to>
      <xdr:col>5</xdr:col>
      <xdr:colOff>1600200</xdr:colOff>
      <xdr:row>21</xdr:row>
      <xdr:rowOff>390526</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112449</xdr:colOff>
      <xdr:row>1</xdr:row>
      <xdr:rowOff>160072</xdr:rowOff>
    </xdr:from>
    <xdr:to>
      <xdr:col>2</xdr:col>
      <xdr:colOff>476248</xdr:colOff>
      <xdr:row>4</xdr:row>
      <xdr:rowOff>62917</xdr:rowOff>
    </xdr:to>
    <xdr:grpSp>
      <xdr:nvGrpSpPr>
        <xdr:cNvPr id="3" name="Grupo 2">
          <a:extLst>
            <a:ext uri="{FF2B5EF4-FFF2-40B4-BE49-F238E27FC236}">
              <a16:creationId xmlns:a16="http://schemas.microsoft.com/office/drawing/2014/main" id="{69CD2605-D4B5-4130-FE70-7C19114CF9A8}"/>
            </a:ext>
          </a:extLst>
        </xdr:cNvPr>
        <xdr:cNvGrpSpPr/>
      </xdr:nvGrpSpPr>
      <xdr:grpSpPr>
        <a:xfrm>
          <a:off x="481543" y="219603"/>
          <a:ext cx="2447393" cy="891064"/>
          <a:chOff x="481543" y="219603"/>
          <a:chExt cx="2447393" cy="891064"/>
        </a:xfrm>
      </xdr:grpSpPr>
      <xdr:pic>
        <xdr:nvPicPr>
          <xdr:cNvPr id="11" name="Imagen 10">
            <a:extLst>
              <a:ext uri="{FF2B5EF4-FFF2-40B4-BE49-F238E27FC236}">
                <a16:creationId xmlns:a16="http://schemas.microsoft.com/office/drawing/2014/main" id="{D7F8F921-E399-42D0-8F21-3C08AE3985FF}"/>
              </a:ext>
            </a:extLst>
          </xdr:cNvPr>
          <xdr:cNvPicPr/>
        </xdr:nvPicPr>
        <xdr:blipFill rotWithShape="1">
          <a:blip xmlns:r="http://schemas.openxmlformats.org/officeDocument/2006/relationships" r:embed="rId3"/>
          <a:srcRect r="56499"/>
          <a:stretch/>
        </xdr:blipFill>
        <xdr:spPr>
          <a:xfrm>
            <a:off x="481543" y="219603"/>
            <a:ext cx="935302" cy="891064"/>
          </a:xfrm>
          <a:prstGeom prst="rect">
            <a:avLst/>
          </a:prstGeom>
        </xdr:spPr>
      </xdr:pic>
      <xdr:sp macro="" textlink="">
        <xdr:nvSpPr>
          <xdr:cNvPr id="2" name="CuadroTexto 1">
            <a:extLst>
              <a:ext uri="{FF2B5EF4-FFF2-40B4-BE49-F238E27FC236}">
                <a16:creationId xmlns:a16="http://schemas.microsoft.com/office/drawing/2014/main" id="{9EFEEC8A-4150-05C8-B42F-AEFE82EF16AF}"/>
              </a:ext>
            </a:extLst>
          </xdr:cNvPr>
          <xdr:cNvSpPr txBox="1"/>
        </xdr:nvSpPr>
        <xdr:spPr>
          <a:xfrm>
            <a:off x="1381125" y="261937"/>
            <a:ext cx="1547811" cy="7858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400" b="1" cap="none" spc="0">
                <a:ln w="0"/>
                <a:solidFill>
                  <a:schemeClr val="tx1"/>
                </a:solidFill>
                <a:effectLst>
                  <a:outerShdw blurRad="38100" dist="19050" dir="2700000" algn="tl" rotWithShape="0">
                    <a:schemeClr val="dk1">
                      <a:alpha val="40000"/>
                    </a:schemeClr>
                  </a:outerShdw>
                </a:effectLst>
              </a:rPr>
              <a:t>GOBERNACIÓN</a:t>
            </a:r>
            <a:r>
              <a:rPr lang="es-GT" sz="1400" b="1" cap="none" spc="0" baseline="0">
                <a:ln w="0"/>
                <a:solidFill>
                  <a:schemeClr val="tx1"/>
                </a:solidFill>
                <a:effectLst>
                  <a:outerShdw blurRad="38100" dist="19050" dir="2700000" algn="tl" rotWithShape="0">
                    <a:schemeClr val="dk1">
                      <a:alpha val="40000"/>
                    </a:schemeClr>
                  </a:outerShdw>
                </a:effectLst>
              </a:rPr>
              <a:t> DEPARTAMENTAL DE GUATEMALA</a:t>
            </a:r>
            <a:endParaRPr lang="es-GT" sz="1400" b="1" cap="none" spc="0">
              <a:ln w="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9</xdr:col>
      <xdr:colOff>107156</xdr:colOff>
      <xdr:row>11</xdr:row>
      <xdr:rowOff>333374</xdr:rowOff>
    </xdr:from>
    <xdr:to>
      <xdr:col>10</xdr:col>
      <xdr:colOff>1321592</xdr:colOff>
      <xdr:row>21</xdr:row>
      <xdr:rowOff>59531</xdr:rowOff>
    </xdr:to>
    <xdr:pic>
      <xdr:nvPicPr>
        <xdr:cNvPr id="6" name="Imagen 5">
          <a:extLst>
            <a:ext uri="{FF2B5EF4-FFF2-40B4-BE49-F238E27FC236}">
              <a16:creationId xmlns:a16="http://schemas.microsoft.com/office/drawing/2014/main" id="{2A77D93A-D27E-47C7-8C06-269B3803D231}"/>
            </a:ext>
          </a:extLst>
        </xdr:cNvPr>
        <xdr:cNvPicPr>
          <a:picLocks noChangeAspect="1"/>
        </xdr:cNvPicPr>
      </xdr:nvPicPr>
      <xdr:blipFill rotWithShape="1">
        <a:blip xmlns:r="http://schemas.openxmlformats.org/officeDocument/2006/relationships" r:embed="rId4"/>
        <a:srcRect l="1" r="-867"/>
        <a:stretch/>
      </xdr:blipFill>
      <xdr:spPr>
        <a:xfrm>
          <a:off x="13596937" y="3595687"/>
          <a:ext cx="3702843" cy="4060032"/>
        </a:xfrm>
        <a:prstGeom prst="rect">
          <a:avLst/>
        </a:prstGeom>
      </xdr:spPr>
    </xdr:pic>
    <xdr:clientData/>
  </xdr:twoCellAnchor>
  <xdr:twoCellAnchor editAs="oneCell">
    <xdr:from>
      <xdr:col>13</xdr:col>
      <xdr:colOff>226221</xdr:colOff>
      <xdr:row>1</xdr:row>
      <xdr:rowOff>0</xdr:rowOff>
    </xdr:from>
    <xdr:to>
      <xdr:col>13</xdr:col>
      <xdr:colOff>1378907</xdr:colOff>
      <xdr:row>4</xdr:row>
      <xdr:rowOff>164467</xdr:rowOff>
    </xdr:to>
    <xdr:pic>
      <xdr:nvPicPr>
        <xdr:cNvPr id="8" name="Imagen 7">
          <a:extLst>
            <a:ext uri="{FF2B5EF4-FFF2-40B4-BE49-F238E27FC236}">
              <a16:creationId xmlns:a16="http://schemas.microsoft.com/office/drawing/2014/main" id="{A0BDA566-33DA-F43F-A747-CE233AE24A65}"/>
            </a:ext>
          </a:extLst>
        </xdr:cNvPr>
        <xdr:cNvPicPr>
          <a:picLocks noChangeAspect="1"/>
        </xdr:cNvPicPr>
      </xdr:nvPicPr>
      <xdr:blipFill>
        <a:blip xmlns:r="http://schemas.openxmlformats.org/officeDocument/2006/relationships" r:embed="rId5"/>
        <a:stretch>
          <a:fillRect/>
        </a:stretch>
      </xdr:blipFill>
      <xdr:spPr>
        <a:xfrm>
          <a:off x="21014534" y="59531"/>
          <a:ext cx="1152686" cy="1152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12</xdr:row>
      <xdr:rowOff>57149</xdr:rowOff>
    </xdr:from>
    <xdr:to>
      <xdr:col>6</xdr:col>
      <xdr:colOff>114300</xdr:colOff>
      <xdr:row>30</xdr:row>
      <xdr:rowOff>38100</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623520</xdr:colOff>
      <xdr:row>39</xdr:row>
      <xdr:rowOff>1724767</xdr:rowOff>
    </xdr:from>
    <xdr:to>
      <xdr:col>15</xdr:col>
      <xdr:colOff>716477</xdr:colOff>
      <xdr:row>49</xdr:row>
      <xdr:rowOff>168865</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976945" y="12897592"/>
          <a:ext cx="6188957" cy="2054073"/>
          <a:chOff x="-105919" y="2558768"/>
          <a:chExt cx="5419630" cy="2053350"/>
        </a:xfrm>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68103" y="2724879"/>
            <a:ext cx="515458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Visión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Ser la institución de gobierno departamental, líder y capaz de organizar la Administración Publicación en su jurisdicción, racionalizando los sistemas y procedimientos de trabajo y otorgando las prioridades a los proyectos que viabilicen el desarrollo económico y social del departamento. </a:t>
            </a:r>
            <a:endParaRPr lang="es-GT" sz="1400" b="1">
              <a:solidFill>
                <a:sysClr val="windowText" lastClr="000000"/>
              </a:solidFill>
              <a:effectLst/>
              <a:latin typeface="+mn-lt"/>
              <a:ea typeface="+mn-ea"/>
              <a:cs typeface="+mn-cs"/>
            </a:endParaRPr>
          </a:p>
        </xdr:txBody>
      </xdr:sp>
    </xdr:grpSp>
    <xdr:clientData/>
  </xdr:twoCellAnchor>
  <xdr:twoCellAnchor>
    <xdr:from>
      <xdr:col>7</xdr:col>
      <xdr:colOff>630847</xdr:colOff>
      <xdr:row>36</xdr:row>
      <xdr:rowOff>163391</xdr:rowOff>
    </xdr:from>
    <xdr:to>
      <xdr:col>15</xdr:col>
      <xdr:colOff>704116</xdr:colOff>
      <xdr:row>39</xdr:row>
      <xdr:rowOff>1571625</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984272" y="9697916"/>
          <a:ext cx="6169269" cy="3046534"/>
          <a:chOff x="-9853" y="366038"/>
          <a:chExt cx="5438774" cy="2053350"/>
        </a:xfrm>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9853" y="366038"/>
            <a:ext cx="5438774" cy="2053350"/>
          </a:xfrm>
          <a:prstGeom prst="roundRect">
            <a:avLst/>
          </a:prstGeom>
          <a:solidFill>
            <a:schemeClr val="accent1">
              <a:lumMod val="60000"/>
              <a:lumOff val="40000"/>
            </a:schemeClr>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91839" y="442392"/>
            <a:ext cx="5238302" cy="185287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kern="1200">
                <a:solidFill>
                  <a:sysClr val="windowText" lastClr="000000"/>
                </a:solidFill>
                <a:latin typeface="Arial" panose="020B0604020202020204" pitchFamily="34" charset="0"/>
                <a:cs typeface="Arial" panose="020B0604020202020204" pitchFamily="34" charset="0"/>
              </a:rPr>
              <a:t>Misión</a:t>
            </a:r>
            <a:r>
              <a:rPr lang="es-GT" sz="1400" b="0" i="1" kern="1200">
                <a:solidFill>
                  <a:sysClr val="windowText" lastClr="000000"/>
                </a:solidFill>
                <a:latin typeface="Arial" panose="020B0604020202020204" pitchFamily="34" charset="0"/>
                <a:cs typeface="Arial" panose="020B0604020202020204" pitchFamily="34" charset="0"/>
              </a:rPr>
              <a:t>:</a:t>
            </a:r>
          </a:p>
          <a:p>
            <a:r>
              <a:rPr lang="es-ES" sz="1400" b="1">
                <a:solidFill>
                  <a:sysClr val="windowText" lastClr="000000"/>
                </a:solidFill>
                <a:effectLst/>
                <a:latin typeface="+mn-lt"/>
                <a:ea typeface="+mn-ea"/>
                <a:cs typeface="+mn-cs"/>
              </a:rPr>
              <a:t>Las Gobernaciones Departamentales, son instituciones de la Presidencia de la República, por conducto del Ministerio de Gobernación, responsables de coordinar la acción de las instituciones del sector público que operan dentro de su jurisdicción, velando porque los servicios públicos sean entregados a la población con calidad y oportunidad promoviendo el desarrollo del departamento, armonizando la relación entre el gobierno central (organismo ejecutivo) y el municipal, sin perjuicio de la autonomía de este último, racionalizando los sistemas y procedimientos de trabajo y otorgando las prioridades a los proyectos que viabilicen el desarrollo económico y social.</a:t>
            </a:r>
            <a:endParaRPr lang="es-GT" sz="1400" b="1">
              <a:solidFill>
                <a:sysClr val="windowText" lastClr="000000"/>
              </a:solidFill>
              <a:effectLst/>
              <a:latin typeface="+mn-lt"/>
              <a:ea typeface="+mn-ea"/>
              <a:cs typeface="+mn-cs"/>
            </a:endParaRPr>
          </a:p>
        </xdr:txBody>
      </xdr:sp>
    </xdr:grpSp>
    <xdr:clientData/>
  </xdr:twoCellAnchor>
  <xdr:twoCellAnchor>
    <xdr:from>
      <xdr:col>17</xdr:col>
      <xdr:colOff>104775</xdr:colOff>
      <xdr:row>11</xdr:row>
      <xdr:rowOff>76200</xdr:rowOff>
    </xdr:from>
    <xdr:to>
      <xdr:col>21</xdr:col>
      <xdr:colOff>114300</xdr:colOff>
      <xdr:row>34</xdr:row>
      <xdr:rowOff>619125</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523875</xdr:colOff>
      <xdr:row>50</xdr:row>
      <xdr:rowOff>104775</xdr:rowOff>
    </xdr:from>
    <xdr:to>
      <xdr:col>11</xdr:col>
      <xdr:colOff>752475</xdr:colOff>
      <xdr:row>52</xdr:row>
      <xdr:rowOff>114300</xdr:rowOff>
    </xdr:to>
    <xdr:sp macro="" textlink="">
      <xdr:nvSpPr>
        <xdr:cNvPr id="2" name="Flecha: hacia abajo 1">
          <a:extLst>
            <a:ext uri="{FF2B5EF4-FFF2-40B4-BE49-F238E27FC236}">
              <a16:creationId xmlns:a16="http://schemas.microsoft.com/office/drawing/2014/main" id="{92E75EB7-F9D2-4E95-B1D6-AE8722E16C94}"/>
            </a:ext>
          </a:extLst>
        </xdr:cNvPr>
        <xdr:cNvSpPr/>
      </xdr:nvSpPr>
      <xdr:spPr>
        <a:xfrm>
          <a:off x="11925300" y="15078075"/>
          <a:ext cx="228600"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28575</xdr:colOff>
      <xdr:row>2</xdr:row>
      <xdr:rowOff>114300</xdr:rowOff>
    </xdr:from>
    <xdr:to>
      <xdr:col>15</xdr:col>
      <xdr:colOff>733425</xdr:colOff>
      <xdr:row>34</xdr:row>
      <xdr:rowOff>1276350</xdr:rowOff>
    </xdr:to>
    <xdr:sp macro="" textlink="">
      <xdr:nvSpPr>
        <xdr:cNvPr id="7" name="Rectángulo: esquinas redondeadas 6">
          <a:extLst>
            <a:ext uri="{FF2B5EF4-FFF2-40B4-BE49-F238E27FC236}">
              <a16:creationId xmlns:a16="http://schemas.microsoft.com/office/drawing/2014/main" id="{E6960E25-7193-4CEC-C2BE-AD2D28861AAC}"/>
            </a:ext>
          </a:extLst>
        </xdr:cNvPr>
        <xdr:cNvSpPr/>
      </xdr:nvSpPr>
      <xdr:spPr>
        <a:xfrm>
          <a:off x="9144000" y="571500"/>
          <a:ext cx="6038850" cy="797242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GT" sz="1400"/>
            <a:t>Las Gobernaciones Departamentales tienen su origen desde la época Colonial, cuya organización política-administrativa la conformó La Capitanía General del Reino de Guatemala, cuando el territorio estaba administrado por el Capitán General, los Oidores o Jueces de la Real Audiencia, lo Corregidores, los Alcaldes Mayores, los Intendentes y los Ayuntamientos, quienes gobernaban en nombre del Rey de España. </a:t>
          </a:r>
        </a:p>
        <a:p>
          <a:pPr algn="ctr"/>
          <a:endParaRPr lang="es-GT" sz="1400"/>
        </a:p>
        <a:p>
          <a:pPr algn="ctr"/>
          <a:r>
            <a:rPr lang="es-GT" sz="1400"/>
            <a:t>Su origen se remonta desde la época colonial, fecha de la fundación de la Ciudad de Santiago de los Caballeros de Guatemala en 1,524, hasta la Independencia en 1821, denominándoles corregidores a los hoy Gobernadores Departamentales, durante el gobierno del General Justo Rufino Barrios, en 1,879, se emite la “Ley Orgánica del Gobierno Político de los Departamentos” Decreto 244, cuyo propósito era contribuir y obtener un buen régimen político, económico y administrativo del país, por lo que se le encomendó a cada gobierno departamental un Jefe, con lo cual aparece la figura de Jefes Políticos. En el Gobierno del General Jorge Ubico, en 1934, se emite el Decreto 1987 “Ley de Gobierno y Administración de los Departamentos”, con lo cual se deroga el Decreto 244, pero permanece vigente la figura del Jefe Político. </a:t>
          </a:r>
        </a:p>
        <a:p>
          <a:pPr algn="ctr"/>
          <a:endParaRPr lang="es-GT" sz="1400"/>
        </a:p>
        <a:p>
          <a:pPr algn="ctr"/>
          <a:r>
            <a:rPr lang="es-GT" sz="1400"/>
            <a:t>Con la Promulgación del Decreto 227, en el gobierno del Doctor Juan José Arévalo se emite la “Ley de Gobernación y Administración de los Departamentos de la República”, en el año de 1946, donde se crea la figura de Gobernador Departamental y la institución “Gobernación Departamental”, creada para la administración de los departamentos de la República de Guatemala. Dicha ley fue derogada posteriormente y actualmente se encuentra vigente el Decreto del Congreso de la República 114-97, “Ley del Organismo Ejecutivo”, emitido en el año de 1987. </a:t>
          </a:r>
        </a:p>
        <a:p>
          <a:pPr algn="ctr"/>
          <a:r>
            <a:rPr lang="es-GT" sz="1400"/>
            <a:t>En la actualidad se les ha adicionado un nuevo rol con el cargo de “Presidentes de los Consejos Departamentales de Desarrollo Urbano y Rural”. Esta denominación se da a partir de 1987 con la Creación de los Consejos de Desarrollo Urbano y Rural. Lo anterior sigue vigente dentro del marco de la “Ley del Organismo Ejecutivo”, Decreto 114-97.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28575</xdr:colOff>
      <xdr:row>28</xdr:row>
      <xdr:rowOff>209551</xdr:rowOff>
    </xdr:from>
    <xdr:to>
      <xdr:col>13</xdr:col>
      <xdr:colOff>771525</xdr:colOff>
      <xdr:row>45</xdr:row>
      <xdr:rowOff>38100</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15</xdr:row>
      <xdr:rowOff>28575</xdr:rowOff>
    </xdr:from>
    <xdr:to>
      <xdr:col>3</xdr:col>
      <xdr:colOff>714375</xdr:colOff>
      <xdr:row>16</xdr:row>
      <xdr:rowOff>161925</xdr:rowOff>
    </xdr:to>
    <xdr:sp macro="" textlink="">
      <xdr:nvSpPr>
        <xdr:cNvPr id="2" name="Flecha: hacia abajo 1">
          <a:extLst>
            <a:ext uri="{FF2B5EF4-FFF2-40B4-BE49-F238E27FC236}">
              <a16:creationId xmlns:a16="http://schemas.microsoft.com/office/drawing/2014/main" id="{8B5F3D8B-52C6-4AC6-8A9C-427CB9F88E4F}"/>
            </a:ext>
          </a:extLst>
        </xdr:cNvPr>
        <xdr:cNvSpPr/>
      </xdr:nvSpPr>
      <xdr:spPr>
        <a:xfrm>
          <a:off x="4095750" y="6076950"/>
          <a:ext cx="200025" cy="323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2266951</xdr:colOff>
      <xdr:row>47</xdr:row>
      <xdr:rowOff>95250</xdr:rowOff>
    </xdr:from>
    <xdr:to>
      <xdr:col>10</xdr:col>
      <xdr:colOff>2495551</xdr:colOff>
      <xdr:row>49</xdr:row>
      <xdr:rowOff>66675</xdr:rowOff>
    </xdr:to>
    <xdr:sp macro="" textlink="">
      <xdr:nvSpPr>
        <xdr:cNvPr id="7" name="Flecha: hacia abajo 6">
          <a:extLst>
            <a:ext uri="{FF2B5EF4-FFF2-40B4-BE49-F238E27FC236}">
              <a16:creationId xmlns:a16="http://schemas.microsoft.com/office/drawing/2014/main" id="{27295FCA-C970-4769-83C6-5FB4EA19DA90}"/>
            </a:ext>
          </a:extLst>
        </xdr:cNvPr>
        <xdr:cNvSpPr/>
      </xdr:nvSpPr>
      <xdr:spPr>
        <a:xfrm>
          <a:off x="18992851" y="15630525"/>
          <a:ext cx="2286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1571625</xdr:colOff>
      <xdr:row>70</xdr:row>
      <xdr:rowOff>19050</xdr:rowOff>
    </xdr:from>
    <xdr:to>
      <xdr:col>3</xdr:col>
      <xdr:colOff>1809750</xdr:colOff>
      <xdr:row>71</xdr:row>
      <xdr:rowOff>180975</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5153025" y="22745700"/>
          <a:ext cx="238125"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2343150</xdr:colOff>
      <xdr:row>70</xdr:row>
      <xdr:rowOff>123825</xdr:rowOff>
    </xdr:from>
    <xdr:to>
      <xdr:col>11</xdr:col>
      <xdr:colOff>19050</xdr:colOff>
      <xdr:row>72</xdr:row>
      <xdr:rowOff>76200</xdr:rowOff>
    </xdr:to>
    <xdr:sp macro="" textlink="">
      <xdr:nvSpPr>
        <xdr:cNvPr id="9" name="Flecha: hacia abajo 8">
          <a:extLst>
            <a:ext uri="{FF2B5EF4-FFF2-40B4-BE49-F238E27FC236}">
              <a16:creationId xmlns:a16="http://schemas.microsoft.com/office/drawing/2014/main" id="{8408AA1F-6D59-4EA1-907F-3AAE1ECA9810}"/>
            </a:ext>
          </a:extLst>
        </xdr:cNvPr>
        <xdr:cNvSpPr/>
      </xdr:nvSpPr>
      <xdr:spPr>
        <a:xfrm>
          <a:off x="18221325" y="22593300"/>
          <a:ext cx="21907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2324100</xdr:colOff>
      <xdr:row>14</xdr:row>
      <xdr:rowOff>209550</xdr:rowOff>
    </xdr:from>
    <xdr:to>
      <xdr:col>11</xdr:col>
      <xdr:colOff>219075</xdr:colOff>
      <xdr:row>18</xdr:row>
      <xdr:rowOff>28575</xdr:rowOff>
    </xdr:to>
    <xdr:sp macro="" textlink="">
      <xdr:nvSpPr>
        <xdr:cNvPr id="10" name="Flecha: hacia abajo 9">
          <a:extLst>
            <a:ext uri="{FF2B5EF4-FFF2-40B4-BE49-F238E27FC236}">
              <a16:creationId xmlns:a16="http://schemas.microsoft.com/office/drawing/2014/main" id="{265D17FF-12FC-40D2-884C-CC4AE6F50206}"/>
            </a:ext>
          </a:extLst>
        </xdr:cNvPr>
        <xdr:cNvSpPr/>
      </xdr:nvSpPr>
      <xdr:spPr>
        <a:xfrm>
          <a:off x="19050000" y="6238875"/>
          <a:ext cx="438150" cy="6191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2314575</xdr:colOff>
      <xdr:row>26</xdr:row>
      <xdr:rowOff>161924</xdr:rowOff>
    </xdr:from>
    <xdr:to>
      <xdr:col>11</xdr:col>
      <xdr:colOff>238125</xdr:colOff>
      <xdr:row>27</xdr:row>
      <xdr:rowOff>400049</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040475" y="10125074"/>
          <a:ext cx="466725" cy="695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1104900</xdr:colOff>
      <xdr:row>31</xdr:row>
      <xdr:rowOff>76200</xdr:rowOff>
    </xdr:from>
    <xdr:to>
      <xdr:col>3</xdr:col>
      <xdr:colOff>1304925</xdr:colOff>
      <xdr:row>33</xdr:row>
      <xdr:rowOff>47625</xdr:rowOff>
    </xdr:to>
    <xdr:sp macro="" textlink="">
      <xdr:nvSpPr>
        <xdr:cNvPr id="12" name="Flecha: hacia abajo 11">
          <a:extLst>
            <a:ext uri="{FF2B5EF4-FFF2-40B4-BE49-F238E27FC236}">
              <a16:creationId xmlns:a16="http://schemas.microsoft.com/office/drawing/2014/main" id="{04A704EF-BD04-4A4E-A861-2BB8C29217CC}"/>
            </a:ext>
          </a:extLst>
        </xdr:cNvPr>
        <xdr:cNvSpPr/>
      </xdr:nvSpPr>
      <xdr:spPr>
        <a:xfrm>
          <a:off x="4686300" y="14925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1581150</xdr:colOff>
      <xdr:row>62</xdr:row>
      <xdr:rowOff>0</xdr:rowOff>
    </xdr:from>
    <xdr:to>
      <xdr:col>3</xdr:col>
      <xdr:colOff>1790700</xdr:colOff>
      <xdr:row>63</xdr:row>
      <xdr:rowOff>152401</xdr:rowOff>
    </xdr:to>
    <xdr:sp macro="" textlink="">
      <xdr:nvSpPr>
        <xdr:cNvPr id="15" name="Flecha: hacia abajo 14">
          <a:extLst>
            <a:ext uri="{FF2B5EF4-FFF2-40B4-BE49-F238E27FC236}">
              <a16:creationId xmlns:a16="http://schemas.microsoft.com/office/drawing/2014/main" id="{D7FD82B3-1B22-4136-BBB2-1969D84D4E4B}"/>
            </a:ext>
          </a:extLst>
        </xdr:cNvPr>
        <xdr:cNvSpPr/>
      </xdr:nvSpPr>
      <xdr:spPr>
        <a:xfrm>
          <a:off x="5162550" y="20345400"/>
          <a:ext cx="209550" cy="34290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676275</xdr:colOff>
      <xdr:row>36</xdr:row>
      <xdr:rowOff>28574</xdr:rowOff>
    </xdr:from>
    <xdr:to>
      <xdr:col>4</xdr:col>
      <xdr:colOff>885826</xdr:colOff>
      <xdr:row>61</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xdr:colOff>
      <xdr:row>25</xdr:row>
      <xdr:rowOff>28575</xdr:rowOff>
    </xdr:from>
    <xdr:to>
      <xdr:col>3</xdr:col>
      <xdr:colOff>266700</xdr:colOff>
      <xdr:row>26</xdr:row>
      <xdr:rowOff>190500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3867150" y="578167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35</xdr:row>
      <xdr:rowOff>19050</xdr:rowOff>
    </xdr:from>
    <xdr:to>
      <xdr:col>3</xdr:col>
      <xdr:colOff>400050</xdr:colOff>
      <xdr:row>37</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1142999</xdr:colOff>
      <xdr:row>43</xdr:row>
      <xdr:rowOff>180974</xdr:rowOff>
    </xdr:from>
    <xdr:to>
      <xdr:col>14</xdr:col>
      <xdr:colOff>409575</xdr:colOff>
      <xdr:row>59</xdr:row>
      <xdr:rowOff>95249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41</xdr:row>
      <xdr:rowOff>57150</xdr:rowOff>
    </xdr:from>
    <xdr:to>
      <xdr:col>3</xdr:col>
      <xdr:colOff>304799</xdr:colOff>
      <xdr:row>43</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16</xdr:col>
      <xdr:colOff>419100</xdr:colOff>
      <xdr:row>6</xdr:row>
      <xdr:rowOff>93482</xdr:rowOff>
    </xdr:from>
    <xdr:to>
      <xdr:col>25</xdr:col>
      <xdr:colOff>514349</xdr:colOff>
      <xdr:row>31</xdr:row>
      <xdr:rowOff>561975</xdr:rowOff>
    </xdr:to>
    <xdr:pic>
      <xdr:nvPicPr>
        <xdr:cNvPr id="8" name="Imagen 7">
          <a:extLst>
            <a:ext uri="{FF2B5EF4-FFF2-40B4-BE49-F238E27FC236}">
              <a16:creationId xmlns:a16="http://schemas.microsoft.com/office/drawing/2014/main" id="{B166C2A3-A072-32E7-ECD5-364838EED3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697450" y="1436507"/>
          <a:ext cx="6953249" cy="7907518"/>
        </a:xfrm>
        <a:prstGeom prst="rect">
          <a:avLst/>
        </a:prstGeom>
      </xdr:spPr>
    </xdr:pic>
    <xdr:clientData/>
  </xdr:twoCellAnchor>
  <xdr:twoCellAnchor editAs="oneCell">
    <xdr:from>
      <xdr:col>5</xdr:col>
      <xdr:colOff>239828</xdr:colOff>
      <xdr:row>7</xdr:row>
      <xdr:rowOff>95250</xdr:rowOff>
    </xdr:from>
    <xdr:to>
      <xdr:col>9</xdr:col>
      <xdr:colOff>304002</xdr:colOff>
      <xdr:row>22</xdr:row>
      <xdr:rowOff>85725</xdr:rowOff>
    </xdr:to>
    <xdr:pic>
      <xdr:nvPicPr>
        <xdr:cNvPr id="11" name="Imagen 10">
          <a:extLst>
            <a:ext uri="{FF2B5EF4-FFF2-40B4-BE49-F238E27FC236}">
              <a16:creationId xmlns:a16="http://schemas.microsoft.com/office/drawing/2014/main" id="{8C89FB6A-7088-4071-8100-8D64BF7691BD}"/>
            </a:ext>
          </a:extLst>
        </xdr:cNvPr>
        <xdr:cNvPicPr>
          <a:picLocks noChangeAspect="1"/>
        </xdr:cNvPicPr>
      </xdr:nvPicPr>
      <xdr:blipFill rotWithShape="1">
        <a:blip xmlns:r="http://schemas.openxmlformats.org/officeDocument/2006/relationships" r:embed="rId3"/>
        <a:srcRect l="1" r="-867"/>
        <a:stretch/>
      </xdr:blipFill>
      <xdr:spPr>
        <a:xfrm>
          <a:off x="7612178" y="1685925"/>
          <a:ext cx="3112174" cy="3009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2000249</xdr:colOff>
      <xdr:row>37</xdr:row>
      <xdr:rowOff>9526</xdr:rowOff>
    </xdr:from>
    <xdr:to>
      <xdr:col>16</xdr:col>
      <xdr:colOff>466725</xdr:colOff>
      <xdr:row>66</xdr:row>
      <xdr:rowOff>171451</xdr:rowOff>
    </xdr:to>
    <xdr:graphicFrame macro="">
      <xdr:nvGraphicFramePr>
        <xdr:cNvPr id="2" name="Gráfico 1">
          <a:extLst>
            <a:ext uri="{FF2B5EF4-FFF2-40B4-BE49-F238E27FC236}">
              <a16:creationId xmlns:a16="http://schemas.microsoft.com/office/drawing/2014/main" id="{4CD06435-2DEE-4777-ABC0-7CC53E9DF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31</xdr:row>
      <xdr:rowOff>28575</xdr:rowOff>
    </xdr:from>
    <xdr:to>
      <xdr:col>9</xdr:col>
      <xdr:colOff>1704975</xdr:colOff>
      <xdr:row>44</xdr:row>
      <xdr:rowOff>161925</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2038350</xdr:colOff>
      <xdr:row>29</xdr:row>
      <xdr:rowOff>381000</xdr:rowOff>
    </xdr:from>
    <xdr:to>
      <xdr:col>7</xdr:col>
      <xdr:colOff>2324100</xdr:colOff>
      <xdr:row>29</xdr:row>
      <xdr:rowOff>857250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2773025" y="13173075"/>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2667000</xdr:colOff>
      <xdr:row>33</xdr:row>
      <xdr:rowOff>47625</xdr:rowOff>
    </xdr:from>
    <xdr:to>
      <xdr:col>11</xdr:col>
      <xdr:colOff>161925</xdr:colOff>
      <xdr:row>36</xdr:row>
      <xdr:rowOff>85725</xdr:rowOff>
    </xdr:to>
    <xdr:sp macro="" textlink="">
      <xdr:nvSpPr>
        <xdr:cNvPr id="14" name="Flecha: hacia abajo 13">
          <a:extLst>
            <a:ext uri="{FF2B5EF4-FFF2-40B4-BE49-F238E27FC236}">
              <a16:creationId xmlns:a16="http://schemas.microsoft.com/office/drawing/2014/main" id="{8B87FD34-15B8-411A-93FC-4420CCF84817}"/>
            </a:ext>
          </a:extLst>
        </xdr:cNvPr>
        <xdr:cNvSpPr/>
      </xdr:nvSpPr>
      <xdr:spPr>
        <a:xfrm>
          <a:off x="19507200" y="18783300"/>
          <a:ext cx="285750"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357185</xdr:colOff>
      <xdr:row>50</xdr:row>
      <xdr:rowOff>180974</xdr:rowOff>
    </xdr:from>
    <xdr:to>
      <xdr:col>5</xdr:col>
      <xdr:colOff>952499</xdr:colOff>
      <xdr:row>85</xdr:row>
      <xdr:rowOff>114299</xdr:rowOff>
    </xdr:to>
    <xdr:graphicFrame macro="">
      <xdr:nvGraphicFramePr>
        <xdr:cNvPr id="4" name="Gráfico 3">
          <a:extLst>
            <a:ext uri="{FF2B5EF4-FFF2-40B4-BE49-F238E27FC236}">
              <a16:creationId xmlns:a16="http://schemas.microsoft.com/office/drawing/2014/main" id="{D63DA429-79B1-410F-A20C-FBDCFB14B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314325</xdr:colOff>
      <xdr:row>47</xdr:row>
      <xdr:rowOff>95250</xdr:rowOff>
    </xdr:from>
    <xdr:to>
      <xdr:col>3</xdr:col>
      <xdr:colOff>600075</xdr:colOff>
      <xdr:row>50</xdr:row>
      <xdr:rowOff>0</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71975" y="2129790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1162050</xdr:colOff>
      <xdr:row>12</xdr:row>
      <xdr:rowOff>171448</xdr:rowOff>
    </xdr:from>
    <xdr:to>
      <xdr:col>11</xdr:col>
      <xdr:colOff>295275</xdr:colOff>
      <xdr:row>15</xdr:row>
      <xdr:rowOff>304799</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601950" y="4381498"/>
          <a:ext cx="581025" cy="70485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8</xdr:col>
      <xdr:colOff>9524</xdr:colOff>
      <xdr:row>15</xdr:row>
      <xdr:rowOff>466725</xdr:rowOff>
    </xdr:from>
    <xdr:to>
      <xdr:col>13</xdr:col>
      <xdr:colOff>723900</xdr:colOff>
      <xdr:row>25</xdr:row>
      <xdr:rowOff>257175</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3"/>
  <sheetViews>
    <sheetView tabSelected="1" topLeftCell="A9" zoomScale="80" zoomScaleNormal="80" zoomScaleSheetLayoutView="100" workbookViewId="0">
      <selection activeCell="F12" sqref="F12:F15"/>
    </sheetView>
  </sheetViews>
  <sheetFormatPr baseColWidth="10" defaultRowHeight="1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2.28515625" style="1" customWidth="1"/>
    <col min="15" max="17" width="11.42578125" style="1"/>
    <col min="18" max="18" width="13.140625" style="1" bestFit="1" customWidth="1"/>
    <col min="19" max="16384" width="11.42578125" style="1"/>
  </cols>
  <sheetData>
    <row r="1" spans="2:18" ht="4.5" customHeight="1"/>
    <row r="2" spans="2:18" ht="26.25">
      <c r="B2" s="276" t="s">
        <v>12</v>
      </c>
      <c r="C2" s="276"/>
      <c r="D2" s="276"/>
      <c r="E2" s="276"/>
      <c r="F2" s="276"/>
      <c r="G2" s="276"/>
      <c r="H2" s="276"/>
      <c r="I2" s="276"/>
      <c r="J2" s="276"/>
      <c r="K2" s="276"/>
      <c r="L2" s="276"/>
      <c r="M2" s="276"/>
      <c r="N2" s="276"/>
    </row>
    <row r="3" spans="2:18" ht="24" customHeight="1">
      <c r="B3" s="277" t="s">
        <v>152</v>
      </c>
      <c r="C3" s="278"/>
      <c r="D3" s="278"/>
      <c r="E3" s="278"/>
      <c r="F3" s="278"/>
      <c r="G3" s="278"/>
      <c r="H3" s="278"/>
      <c r="I3" s="278"/>
      <c r="J3" s="278"/>
      <c r="K3" s="278"/>
      <c r="L3" s="278"/>
      <c r="M3" s="278"/>
      <c r="N3" s="278"/>
    </row>
    <row r="4" spans="2:18" ht="27" customHeight="1">
      <c r="B4" s="279" t="s">
        <v>108</v>
      </c>
      <c r="C4" s="279"/>
      <c r="D4" s="279"/>
      <c r="E4" s="279"/>
      <c r="F4" s="279"/>
      <c r="G4" s="279"/>
      <c r="H4" s="279"/>
      <c r="I4" s="279"/>
      <c r="J4" s="279"/>
      <c r="K4" s="279"/>
      <c r="L4" s="279"/>
      <c r="M4" s="279"/>
      <c r="N4" s="279"/>
    </row>
    <row r="5" spans="2:18" ht="17.25" customHeight="1">
      <c r="B5" s="5"/>
      <c r="C5" s="2"/>
      <c r="D5" s="2"/>
      <c r="E5" s="2"/>
      <c r="F5" s="2"/>
      <c r="G5" s="2"/>
      <c r="H5" s="2"/>
      <c r="I5" s="4"/>
      <c r="J5" s="4"/>
      <c r="K5" s="4"/>
      <c r="L5" s="4"/>
      <c r="M5" s="4"/>
      <c r="N5" s="285" t="s">
        <v>111</v>
      </c>
    </row>
    <row r="6" spans="2:18" ht="9" customHeight="1" thickBot="1">
      <c r="B6" s="2"/>
      <c r="C6" s="2"/>
      <c r="D6" s="2"/>
      <c r="E6" s="2"/>
      <c r="F6" s="2"/>
      <c r="G6" s="2"/>
      <c r="H6" s="2"/>
      <c r="I6" s="4"/>
      <c r="J6" s="4"/>
      <c r="K6" s="4"/>
      <c r="L6" s="4"/>
      <c r="M6" s="4"/>
      <c r="N6" s="286"/>
    </row>
    <row r="7" spans="2:18" ht="33.75" customHeight="1" thickBot="1">
      <c r="B7" s="282" t="s">
        <v>0</v>
      </c>
      <c r="C7" s="283"/>
      <c r="D7" s="22"/>
      <c r="E7" s="282" t="s">
        <v>57</v>
      </c>
      <c r="F7" s="283"/>
      <c r="G7" s="284" t="s">
        <v>10</v>
      </c>
      <c r="H7" s="283"/>
      <c r="I7" s="23"/>
      <c r="J7" s="280" t="s">
        <v>11</v>
      </c>
      <c r="K7" s="281"/>
      <c r="L7" s="23"/>
      <c r="M7" s="280" t="s">
        <v>1</v>
      </c>
      <c r="N7" s="281"/>
    </row>
    <row r="8" spans="2:18" ht="29.25" customHeight="1">
      <c r="B8" s="273" t="s">
        <v>109</v>
      </c>
      <c r="C8" s="271" t="s">
        <v>110</v>
      </c>
      <c r="D8" s="22"/>
      <c r="E8" s="270" t="s">
        <v>147</v>
      </c>
      <c r="F8" s="268">
        <f>'GESTIÓN DEL PRESUPUESTO'!D10</f>
        <v>5847982</v>
      </c>
      <c r="G8" s="158" t="s">
        <v>24</v>
      </c>
      <c r="H8" s="160">
        <f>'EJECUCIÓN GRUPO Y FINALIDAD'!D10</f>
        <v>685149.51</v>
      </c>
      <c r="I8" s="115"/>
      <c r="J8" s="300" t="s">
        <v>18</v>
      </c>
      <c r="K8" s="302">
        <f>+'PRESUPUESTO POR REGIÓN'!D13</f>
        <v>1035689.78</v>
      </c>
      <c r="L8" s="23"/>
      <c r="M8" s="298" t="s">
        <v>27</v>
      </c>
      <c r="N8" s="297">
        <f>+'SERVICIOS PERSONALES TEC Y PROF'!D9</f>
        <v>4125450</v>
      </c>
      <c r="P8" s="3"/>
      <c r="Q8" s="6"/>
    </row>
    <row r="9" spans="2:18" ht="29.25" customHeight="1">
      <c r="B9" s="250"/>
      <c r="C9" s="272"/>
      <c r="D9" s="22"/>
      <c r="E9" s="270"/>
      <c r="F9" s="268"/>
      <c r="G9" s="113" t="s">
        <v>29</v>
      </c>
      <c r="H9" s="160">
        <f>'EJECUCIÓN GRUPO Y FINALIDAD'!D11</f>
        <v>331440.52</v>
      </c>
      <c r="I9" s="115"/>
      <c r="J9" s="301"/>
      <c r="K9" s="303"/>
      <c r="L9" s="23"/>
      <c r="M9" s="298"/>
      <c r="N9" s="297"/>
      <c r="P9" s="3"/>
      <c r="Q9" s="6"/>
    </row>
    <row r="10" spans="2:18" ht="29.25" customHeight="1">
      <c r="B10" s="250"/>
      <c r="C10" s="272"/>
      <c r="D10" s="22"/>
      <c r="E10" s="270"/>
      <c r="F10" s="268"/>
      <c r="G10" s="113" t="s">
        <v>25</v>
      </c>
      <c r="H10" s="160">
        <f>'EJECUCIÓN GRUPO Y FINALIDAD'!D12</f>
        <v>19099.75</v>
      </c>
      <c r="I10" s="115"/>
      <c r="J10" s="304" t="s">
        <v>34</v>
      </c>
      <c r="K10" s="306">
        <f>'PRESUPUESTO POR REGIÓN'!D14</f>
        <v>1035689.78</v>
      </c>
      <c r="L10" s="23"/>
      <c r="M10" s="298"/>
      <c r="N10" s="297"/>
      <c r="P10" s="3"/>
      <c r="Q10" s="6"/>
    </row>
    <row r="11" spans="2:18" ht="32.25" customHeight="1" thickBot="1">
      <c r="B11" s="250"/>
      <c r="C11" s="272"/>
      <c r="D11" s="22"/>
      <c r="E11" s="249"/>
      <c r="F11" s="269"/>
      <c r="G11" s="29" t="s">
        <v>26</v>
      </c>
      <c r="H11" s="160">
        <f>'EJECUCIÓN GRUPO Y FINALIDAD'!D13</f>
        <v>0</v>
      </c>
      <c r="I11" s="115"/>
      <c r="J11" s="305"/>
      <c r="K11" s="307"/>
      <c r="L11" s="23"/>
      <c r="M11" s="298"/>
      <c r="N11" s="297"/>
    </row>
    <row r="12" spans="2:18" ht="29.25" customHeight="1">
      <c r="B12" s="250" t="s">
        <v>112</v>
      </c>
      <c r="C12" s="275" t="s">
        <v>113</v>
      </c>
      <c r="D12" s="22"/>
      <c r="E12" s="248" t="s">
        <v>4</v>
      </c>
      <c r="F12" s="274">
        <f>'GESTIÓN DEL PRESUPUESTO'!E10</f>
        <v>1035689.78</v>
      </c>
      <c r="G12" s="29" t="s">
        <v>148</v>
      </c>
      <c r="H12" s="160">
        <f>'EJECUCIÓN GRUPO Y FINALIDAD'!D14</f>
        <v>0</v>
      </c>
      <c r="I12" s="115"/>
      <c r="J12" s="216"/>
      <c r="K12" s="217"/>
      <c r="L12" s="23"/>
      <c r="M12" s="298" t="s">
        <v>8</v>
      </c>
      <c r="N12" s="297">
        <f>+'SERVICIOS PERSONALES TEC Y PROF'!D10</f>
        <v>938149.51</v>
      </c>
      <c r="Q12" s="287"/>
      <c r="R12" s="288"/>
    </row>
    <row r="13" spans="2:18" ht="29.25" customHeight="1">
      <c r="B13" s="250"/>
      <c r="C13" s="275"/>
      <c r="D13" s="22"/>
      <c r="E13" s="270"/>
      <c r="F13" s="268"/>
      <c r="G13" s="214" t="s">
        <v>33</v>
      </c>
      <c r="H13" s="160">
        <f>'EJECUCIÓN GRUPO Y FINALIDAD'!D15</f>
        <v>1035689.78</v>
      </c>
      <c r="I13" s="115"/>
      <c r="J13" s="216"/>
      <c r="K13" s="217"/>
      <c r="L13" s="23"/>
      <c r="M13" s="298"/>
      <c r="N13" s="297"/>
      <c r="Q13" s="287"/>
      <c r="R13" s="288"/>
    </row>
    <row r="14" spans="2:18" ht="29.25" customHeight="1">
      <c r="B14" s="250"/>
      <c r="C14" s="275"/>
      <c r="D14" s="22"/>
      <c r="E14" s="270"/>
      <c r="F14" s="268"/>
      <c r="G14" s="262"/>
      <c r="H14" s="263"/>
      <c r="I14" s="115"/>
      <c r="J14" s="216"/>
      <c r="K14" s="217"/>
      <c r="L14" s="23"/>
      <c r="M14" s="298"/>
      <c r="N14" s="297"/>
      <c r="Q14" s="287"/>
      <c r="R14" s="288"/>
    </row>
    <row r="15" spans="2:18" ht="29.25" customHeight="1">
      <c r="B15" s="250"/>
      <c r="C15" s="275"/>
      <c r="D15" s="22"/>
      <c r="E15" s="249"/>
      <c r="F15" s="269"/>
      <c r="G15" s="264"/>
      <c r="H15" s="265"/>
      <c r="I15" s="115"/>
      <c r="J15" s="216"/>
      <c r="K15" s="217"/>
      <c r="L15" s="23"/>
      <c r="M15" s="298"/>
      <c r="N15" s="297"/>
      <c r="Q15" s="287"/>
      <c r="R15" s="289"/>
    </row>
    <row r="16" spans="2:18" ht="29.25" customHeight="1" thickBot="1">
      <c r="B16" s="250" t="s">
        <v>114</v>
      </c>
      <c r="C16" s="251" t="s">
        <v>115</v>
      </c>
      <c r="D16" s="22"/>
      <c r="E16" s="248" t="s">
        <v>6</v>
      </c>
      <c r="F16" s="246">
        <f>'GESTIÓN DEL PRESUPUESTO'!F10</f>
        <v>0.17710208068355887</v>
      </c>
      <c r="G16" s="266"/>
      <c r="H16" s="267"/>
      <c r="I16" s="115"/>
      <c r="J16" s="216"/>
      <c r="K16" s="217"/>
      <c r="L16" s="23"/>
      <c r="M16" s="298" t="s">
        <v>9</v>
      </c>
      <c r="N16" s="299">
        <f>+N12/N8</f>
        <v>0.22740537638318245</v>
      </c>
    </row>
    <row r="17" spans="2:17" ht="31.5" customHeight="1">
      <c r="B17" s="250"/>
      <c r="C17" s="251"/>
      <c r="D17" s="22"/>
      <c r="E17" s="249"/>
      <c r="F17" s="247"/>
      <c r="G17" s="240" t="s">
        <v>13</v>
      </c>
      <c r="H17" s="241"/>
      <c r="I17" s="115"/>
      <c r="J17" s="216"/>
      <c r="K17" s="217"/>
      <c r="L17" s="23"/>
      <c r="M17" s="298"/>
      <c r="N17" s="299"/>
    </row>
    <row r="18" spans="2:17" ht="33" customHeight="1">
      <c r="B18" s="22"/>
      <c r="C18" s="22"/>
      <c r="D18" s="22"/>
      <c r="E18" s="24"/>
      <c r="F18" s="25"/>
      <c r="G18" s="31" t="s">
        <v>121</v>
      </c>
      <c r="H18" s="159">
        <f>+'EJECUCIÓN GRUPO Y FINALIDAD'!L10</f>
        <v>1034664.78</v>
      </c>
      <c r="I18" s="115"/>
      <c r="J18" s="216"/>
      <c r="K18" s="217"/>
      <c r="L18" s="23"/>
      <c r="M18" s="30"/>
      <c r="N18" s="56"/>
    </row>
    <row r="19" spans="2:17" ht="45.75" customHeight="1">
      <c r="B19" s="22"/>
      <c r="C19" s="22"/>
      <c r="D19" s="22"/>
      <c r="E19" s="27"/>
      <c r="F19" s="26"/>
      <c r="G19" s="113" t="s">
        <v>122</v>
      </c>
      <c r="H19" s="159">
        <f>+'EJECUCIÓN GRUPO Y FINALIDAD'!L11</f>
        <v>1025</v>
      </c>
      <c r="I19" s="115"/>
      <c r="J19" s="216"/>
      <c r="K19" s="217"/>
      <c r="L19" s="23"/>
      <c r="M19" s="113" t="s">
        <v>17</v>
      </c>
      <c r="N19" s="122" t="str">
        <f>+'SERVICIOS PERSONALES TEC Y PROF'!D13</f>
        <v>20 Personas</v>
      </c>
      <c r="O19" s="177"/>
      <c r="P19" s="177"/>
      <c r="Q19" s="177"/>
    </row>
    <row r="20" spans="2:17" ht="49.5" customHeight="1">
      <c r="B20" s="22"/>
      <c r="C20" s="22"/>
      <c r="D20" s="22"/>
      <c r="E20" s="27"/>
      <c r="F20" s="26"/>
      <c r="G20" s="31" t="s">
        <v>123</v>
      </c>
      <c r="H20" s="159">
        <f>+'EJECUCIÓN GRUPO Y FINALIDAD'!L12</f>
        <v>0</v>
      </c>
      <c r="I20" s="115"/>
      <c r="J20" s="116"/>
      <c r="K20" s="117"/>
      <c r="L20" s="23"/>
      <c r="M20" s="113" t="s">
        <v>16</v>
      </c>
      <c r="N20" s="124" t="str">
        <f>+'SERVICIOS PERSONALES TEC Y PROF'!D14</f>
        <v>0 Personas                                                          0 Personas                                                0 Personas</v>
      </c>
    </row>
    <row r="21" spans="2:17" ht="35.25" customHeight="1">
      <c r="B21" s="22"/>
      <c r="C21" s="22"/>
      <c r="D21" s="22"/>
      <c r="E21" s="242"/>
      <c r="F21" s="243"/>
      <c r="G21" s="214" t="s">
        <v>33</v>
      </c>
      <c r="H21" s="160">
        <f>'EJECUCIÓN GRUPO Y FINALIDAD'!L13</f>
        <v>1035689.78</v>
      </c>
      <c r="I21" s="115"/>
      <c r="J21" s="116"/>
      <c r="K21" s="117"/>
      <c r="L21" s="23"/>
      <c r="M21" s="31" t="s">
        <v>15</v>
      </c>
      <c r="N21" s="122" t="str">
        <f>'SERVICIOS PERSONALES TEC Y PROF'!D15</f>
        <v>8 Personas</v>
      </c>
    </row>
    <row r="22" spans="2:17" ht="33.75" customHeight="1" thickBot="1">
      <c r="B22" s="22"/>
      <c r="C22" s="22"/>
      <c r="D22" s="22"/>
      <c r="E22" s="244"/>
      <c r="F22" s="245"/>
      <c r="G22" s="155"/>
      <c r="H22" s="155"/>
      <c r="I22" s="115"/>
      <c r="J22" s="118"/>
      <c r="K22" s="119"/>
      <c r="L22" s="23"/>
      <c r="M22" s="32" t="s">
        <v>14</v>
      </c>
      <c r="N22" s="123" t="str">
        <f>+'SERVICIOS PERSONALES TEC Y PROF'!D16</f>
        <v>9 Personas</v>
      </c>
    </row>
    <row r="23" spans="2:17" ht="23.25" customHeight="1" thickBot="1">
      <c r="B23" s="22"/>
      <c r="C23" s="22"/>
      <c r="D23" s="22"/>
      <c r="E23" s="22"/>
      <c r="F23" s="22"/>
      <c r="G23" s="155"/>
      <c r="H23" s="155"/>
      <c r="I23" s="115"/>
      <c r="J23" s="115"/>
      <c r="K23" s="121"/>
      <c r="L23" s="23"/>
      <c r="M23" s="120" t="s">
        <v>34</v>
      </c>
      <c r="N23" s="127">
        <f>'SERVICIOS PERSONALES TEC Y PROF'!D17</f>
        <v>37</v>
      </c>
    </row>
    <row r="24" spans="2:17" ht="23.25" customHeight="1">
      <c r="B24" s="22"/>
      <c r="C24" s="22"/>
      <c r="D24" s="22"/>
      <c r="E24" s="22"/>
      <c r="F24" s="22"/>
      <c r="G24" s="155"/>
      <c r="H24" s="155"/>
      <c r="I24" s="23"/>
      <c r="J24" s="23"/>
      <c r="K24" s="28"/>
      <c r="L24" s="23"/>
      <c r="M24" s="23"/>
      <c r="N24" s="23"/>
    </row>
    <row r="25" spans="2:17" ht="23.25" customHeight="1" thickBot="1">
      <c r="B25" s="22"/>
      <c r="C25" s="22"/>
      <c r="D25" s="22"/>
      <c r="E25" s="22"/>
      <c r="F25" s="22"/>
      <c r="G25" s="141"/>
      <c r="H25" s="155"/>
      <c r="I25" s="23"/>
      <c r="J25" s="23"/>
      <c r="K25" s="28"/>
      <c r="L25" s="23"/>
      <c r="M25" s="23"/>
      <c r="N25" s="23"/>
    </row>
    <row r="26" spans="2:17" ht="35.25" customHeight="1" thickBot="1">
      <c r="B26" s="254" t="s">
        <v>85</v>
      </c>
      <c r="C26" s="255"/>
      <c r="D26" s="252" t="s">
        <v>3</v>
      </c>
      <c r="E26" s="253"/>
      <c r="F26" s="156" t="s">
        <v>2</v>
      </c>
      <c r="G26" s="156" t="s">
        <v>81</v>
      </c>
      <c r="H26" s="157" t="s">
        <v>5</v>
      </c>
      <c r="I26" s="23"/>
      <c r="J26" s="290" t="s">
        <v>149</v>
      </c>
      <c r="K26" s="291"/>
      <c r="L26" s="291"/>
      <c r="M26" s="292"/>
      <c r="N26" s="293"/>
    </row>
    <row r="27" spans="2:17" ht="63.75" customHeight="1">
      <c r="B27" s="256" t="s">
        <v>28</v>
      </c>
      <c r="C27" s="125" t="s">
        <v>140</v>
      </c>
      <c r="D27" s="260" t="s">
        <v>138</v>
      </c>
      <c r="E27" s="261"/>
      <c r="F27" s="163">
        <f>'PROGRAMAS PRESUPUESTARIOS '!D10</f>
        <v>4947982</v>
      </c>
      <c r="G27" s="163">
        <f>'PROGRAMAS PRESUPUESTARIOS '!E10</f>
        <v>1035689.78</v>
      </c>
      <c r="H27" s="161">
        <f t="shared" ref="H27:H29" si="0">+G27/F27</f>
        <v>0.20931559168970301</v>
      </c>
      <c r="I27" s="23"/>
      <c r="J27" s="294" t="s">
        <v>151</v>
      </c>
      <c r="K27" s="295"/>
      <c r="L27" s="295"/>
      <c r="M27" s="295"/>
      <c r="N27" s="296"/>
    </row>
    <row r="28" spans="2:17" ht="90.75" customHeight="1" thickBot="1">
      <c r="B28" s="257"/>
      <c r="C28" s="126" t="s">
        <v>22</v>
      </c>
      <c r="D28" s="258" t="s">
        <v>139</v>
      </c>
      <c r="E28" s="259"/>
      <c r="F28" s="164">
        <f>'PROGRAMAS PRESUPUESTARIOS '!D11</f>
        <v>900000</v>
      </c>
      <c r="G28" s="164">
        <f>'PROGRAMAS PRESUPUESTARIOS '!E11</f>
        <v>0</v>
      </c>
      <c r="H28" s="162">
        <f t="shared" si="0"/>
        <v>0</v>
      </c>
      <c r="I28" s="23"/>
      <c r="J28" s="235"/>
      <c r="K28" s="236"/>
      <c r="L28" s="236"/>
      <c r="M28" s="236"/>
      <c r="N28" s="237"/>
    </row>
    <row r="29" spans="2:17" s="4" customFormat="1" ht="18.75" thickBot="1">
      <c r="B29" s="238" t="s">
        <v>20</v>
      </c>
      <c r="C29" s="239"/>
      <c r="D29" s="239"/>
      <c r="E29" s="239"/>
      <c r="F29" s="152">
        <f>SUM(F27:F28)</f>
        <v>5847982</v>
      </c>
      <c r="G29" s="153">
        <f>SUM(G27:G28)</f>
        <v>1035689.78</v>
      </c>
      <c r="H29" s="154">
        <f t="shared" si="0"/>
        <v>0.17710208068355887</v>
      </c>
      <c r="J29" s="7"/>
    </row>
    <row r="30" spans="2:17">
      <c r="G30" s="20"/>
    </row>
    <row r="33" spans="5:6">
      <c r="E33" s="45"/>
    </row>
    <row r="34" spans="5:6">
      <c r="F34" s="45"/>
    </row>
    <row r="53" spans="5:5">
      <c r="E53"/>
    </row>
  </sheetData>
  <mergeCells count="45">
    <mergeCell ref="Q12:Q15"/>
    <mergeCell ref="R12:R15"/>
    <mergeCell ref="J26:N26"/>
    <mergeCell ref="J27:N27"/>
    <mergeCell ref="N8:N11"/>
    <mergeCell ref="M8:M11"/>
    <mergeCell ref="N12:N15"/>
    <mergeCell ref="M12:M15"/>
    <mergeCell ref="N16:N17"/>
    <mergeCell ref="M16:M17"/>
    <mergeCell ref="J8:J9"/>
    <mergeCell ref="K8:K9"/>
    <mergeCell ref="J10:J11"/>
    <mergeCell ref="K10:K11"/>
    <mergeCell ref="B2:N2"/>
    <mergeCell ref="B3:N3"/>
    <mergeCell ref="B4:N4"/>
    <mergeCell ref="J7:K7"/>
    <mergeCell ref="M7:N7"/>
    <mergeCell ref="E7:F7"/>
    <mergeCell ref="B7:C7"/>
    <mergeCell ref="G7:H7"/>
    <mergeCell ref="N5:N6"/>
    <mergeCell ref="F8:F11"/>
    <mergeCell ref="E8:E11"/>
    <mergeCell ref="C8:C11"/>
    <mergeCell ref="B8:B11"/>
    <mergeCell ref="F12:F15"/>
    <mergeCell ref="B12:B15"/>
    <mergeCell ref="E12:E15"/>
    <mergeCell ref="C12:C15"/>
    <mergeCell ref="J28:N28"/>
    <mergeCell ref="B29:E29"/>
    <mergeCell ref="G17:H17"/>
    <mergeCell ref="E21:F22"/>
    <mergeCell ref="F16:F17"/>
    <mergeCell ref="E16:E17"/>
    <mergeCell ref="B16:B17"/>
    <mergeCell ref="C16:C17"/>
    <mergeCell ref="D26:E26"/>
    <mergeCell ref="B26:C26"/>
    <mergeCell ref="B27:B28"/>
    <mergeCell ref="D28:E28"/>
    <mergeCell ref="D27:E27"/>
    <mergeCell ref="G14:H16"/>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V57"/>
  <sheetViews>
    <sheetView zoomScaleNormal="100" workbookViewId="0">
      <selection activeCell="W14" sqref="W14"/>
    </sheetView>
  </sheetViews>
  <sheetFormatPr baseColWidth="10" defaultRowHeight="15"/>
  <cols>
    <col min="3" max="3" width="9.140625" customWidth="1"/>
    <col min="4" max="4" width="32.7109375" customWidth="1"/>
    <col min="5" max="5" width="29.28515625" customWidth="1"/>
    <col min="6" max="6" width="17.5703125" customWidth="1"/>
    <col min="7" max="7" width="13.7109375" customWidth="1"/>
    <col min="18" max="18" width="28" bestFit="1" customWidth="1"/>
    <col min="19" max="19" width="32.85546875" bestFit="1" customWidth="1"/>
    <col min="20" max="20" width="32.85546875" customWidth="1"/>
    <col min="21" max="21" width="25.140625" customWidth="1"/>
  </cols>
  <sheetData>
    <row r="2" spans="3:21" ht="21">
      <c r="C2" s="313" t="s">
        <v>108</v>
      </c>
      <c r="D2" s="313"/>
      <c r="E2" s="313"/>
      <c r="F2" s="313"/>
      <c r="G2" s="313"/>
      <c r="I2" s="311" t="s">
        <v>116</v>
      </c>
      <c r="J2" s="311"/>
      <c r="K2" s="311"/>
      <c r="L2" s="311"/>
      <c r="M2" s="311"/>
      <c r="N2" s="311"/>
      <c r="O2" s="311"/>
      <c r="P2" s="311"/>
      <c r="Q2" s="192"/>
    </row>
    <row r="3" spans="3:21" ht="18.75">
      <c r="C3" s="313" t="s">
        <v>153</v>
      </c>
      <c r="D3" s="313"/>
      <c r="E3" s="313"/>
      <c r="F3" s="313"/>
      <c r="G3" s="313"/>
    </row>
    <row r="4" spans="3:21" ht="18.75">
      <c r="C4" s="314" t="s">
        <v>133</v>
      </c>
      <c r="D4" s="314"/>
      <c r="E4" s="314"/>
      <c r="F4" s="314"/>
      <c r="G4" s="314"/>
    </row>
    <row r="5" spans="3:21" ht="15.75" thickBot="1"/>
    <row r="6" spans="3:21" ht="18.75">
      <c r="C6" s="33"/>
      <c r="D6" s="34"/>
      <c r="E6" s="34"/>
      <c r="F6" s="34"/>
      <c r="G6" s="35"/>
      <c r="R6" s="309" t="str">
        <f>C3</f>
        <v>EJECUCIÓN PRESUPUESTARIA INSTITUCIONAL AL MES DE MARZO DE 2026</v>
      </c>
      <c r="S6" s="309"/>
      <c r="T6" s="309"/>
      <c r="U6" s="309"/>
    </row>
    <row r="7" spans="3:21" ht="15.75" thickBot="1">
      <c r="C7" s="36"/>
      <c r="D7" s="1"/>
      <c r="E7" s="1"/>
      <c r="F7" s="1"/>
      <c r="G7" s="37"/>
      <c r="R7" s="320" t="s">
        <v>141</v>
      </c>
      <c r="S7" s="320"/>
      <c r="T7" s="320"/>
      <c r="U7" s="320"/>
    </row>
    <row r="8" spans="3:21" ht="19.5" thickBot="1">
      <c r="C8" s="36"/>
      <c r="D8" s="318" t="s">
        <v>108</v>
      </c>
      <c r="E8" s="318"/>
      <c r="F8" s="318"/>
      <c r="G8" s="37"/>
      <c r="J8" s="319"/>
      <c r="K8" s="319"/>
      <c r="L8" s="319"/>
      <c r="M8" s="319"/>
      <c r="N8" s="319"/>
      <c r="O8" s="319"/>
      <c r="P8" s="319"/>
      <c r="Q8" s="319"/>
      <c r="R8" s="143" t="s">
        <v>82</v>
      </c>
      <c r="S8" s="143" t="s">
        <v>83</v>
      </c>
      <c r="T8" s="143" t="s">
        <v>99</v>
      </c>
      <c r="U8" s="143" t="s">
        <v>84</v>
      </c>
    </row>
    <row r="9" spans="3:21" ht="36.75" thickBot="1">
      <c r="C9" s="36"/>
      <c r="D9" s="42" t="s">
        <v>32</v>
      </c>
      <c r="E9" s="42" t="s">
        <v>31</v>
      </c>
      <c r="F9" s="43" t="s">
        <v>30</v>
      </c>
      <c r="G9" s="37"/>
      <c r="J9" s="310"/>
      <c r="K9" s="310"/>
      <c r="L9" s="310"/>
      <c r="M9" s="310"/>
      <c r="N9" s="310"/>
      <c r="O9" s="310"/>
      <c r="P9" s="310"/>
      <c r="Q9" s="310"/>
      <c r="R9" s="178">
        <f>+D10/1000000</f>
        <v>5.847982</v>
      </c>
      <c r="S9" s="178">
        <f>+E10/1000000</f>
        <v>1.03568978</v>
      </c>
      <c r="T9" s="229">
        <f>(D10-E10)/(1000000)</f>
        <v>4.8122922199999998</v>
      </c>
      <c r="U9" s="213">
        <f>F10</f>
        <v>0.17710208068355887</v>
      </c>
    </row>
    <row r="10" spans="3:21" ht="27" customHeight="1" thickBot="1">
      <c r="C10" s="36"/>
      <c r="D10" s="180">
        <v>5847982</v>
      </c>
      <c r="E10" s="180">
        <v>1035689.78</v>
      </c>
      <c r="F10" s="179">
        <f>E10/D10</f>
        <v>0.17710208068355887</v>
      </c>
      <c r="G10" s="37"/>
    </row>
    <row r="11" spans="3:21">
      <c r="C11" s="36"/>
      <c r="D11" s="38"/>
      <c r="E11" s="38"/>
      <c r="F11" s="38"/>
      <c r="G11" s="37"/>
    </row>
    <row r="12" spans="3:21">
      <c r="C12" s="36"/>
      <c r="D12" s="38"/>
      <c r="E12" s="38"/>
      <c r="F12" s="38"/>
      <c r="G12" s="37"/>
    </row>
    <row r="13" spans="3:21">
      <c r="C13" s="36"/>
      <c r="D13" s="38"/>
      <c r="E13" s="38"/>
      <c r="F13" s="38"/>
      <c r="G13" s="37"/>
    </row>
    <row r="14" spans="3:21">
      <c r="C14" s="36"/>
      <c r="D14" s="38"/>
      <c r="E14" s="38"/>
      <c r="F14" s="38"/>
      <c r="G14" s="37"/>
    </row>
    <row r="15" spans="3:21">
      <c r="C15" s="36"/>
      <c r="D15" s="38"/>
      <c r="E15" s="38"/>
      <c r="F15" s="38"/>
      <c r="G15" s="37"/>
    </row>
    <row r="16" spans="3:21">
      <c r="C16" s="36"/>
      <c r="D16" s="38"/>
      <c r="E16" s="38"/>
      <c r="F16" s="38"/>
      <c r="G16" s="37"/>
    </row>
    <row r="17" spans="3:7">
      <c r="C17" s="36"/>
      <c r="D17" s="38"/>
      <c r="E17" s="38"/>
      <c r="F17" s="38"/>
      <c r="G17" s="37"/>
    </row>
    <row r="18" spans="3:7">
      <c r="C18" s="36"/>
      <c r="D18" s="38"/>
      <c r="E18" s="38"/>
      <c r="F18" s="38"/>
      <c r="G18" s="37"/>
    </row>
    <row r="19" spans="3:7">
      <c r="C19" s="36"/>
      <c r="D19" s="38"/>
      <c r="E19" s="38"/>
      <c r="F19" s="38"/>
      <c r="G19" s="37"/>
    </row>
    <row r="20" spans="3:7">
      <c r="C20" s="36"/>
      <c r="D20" s="38"/>
      <c r="E20" s="38"/>
      <c r="F20" s="38"/>
      <c r="G20" s="37"/>
    </row>
    <row r="21" spans="3:7">
      <c r="C21" s="36"/>
      <c r="D21" s="38"/>
      <c r="E21" s="38"/>
      <c r="F21" s="38"/>
      <c r="G21" s="37"/>
    </row>
    <row r="22" spans="3:7">
      <c r="C22" s="36"/>
      <c r="D22" s="38"/>
      <c r="E22" s="38"/>
      <c r="F22" s="38"/>
      <c r="G22" s="37"/>
    </row>
    <row r="23" spans="3:7">
      <c r="C23" s="36"/>
      <c r="D23" s="38"/>
      <c r="E23" s="38"/>
      <c r="F23" s="38"/>
      <c r="G23" s="37"/>
    </row>
    <row r="24" spans="3:7">
      <c r="C24" s="36"/>
      <c r="D24" s="38"/>
      <c r="E24" s="38"/>
      <c r="F24" s="38"/>
      <c r="G24" s="37"/>
    </row>
    <row r="25" spans="3:7">
      <c r="C25" s="36"/>
      <c r="D25" s="38"/>
      <c r="E25" s="38"/>
      <c r="F25" s="38"/>
      <c r="G25" s="37"/>
    </row>
    <row r="26" spans="3:7">
      <c r="C26" s="36"/>
      <c r="D26" s="38"/>
      <c r="E26" s="38"/>
      <c r="F26" s="38"/>
      <c r="G26" s="37"/>
    </row>
    <row r="27" spans="3:7">
      <c r="C27" s="36"/>
      <c r="D27" s="38"/>
      <c r="E27" s="38"/>
      <c r="F27" s="38"/>
      <c r="G27" s="37"/>
    </row>
    <row r="28" spans="3:7">
      <c r="C28" s="36"/>
      <c r="D28" s="38"/>
      <c r="E28" s="38"/>
      <c r="F28" s="38"/>
      <c r="G28" s="37"/>
    </row>
    <row r="29" spans="3:7">
      <c r="C29" s="36"/>
      <c r="D29" s="38"/>
      <c r="E29" s="38"/>
      <c r="F29" s="38"/>
      <c r="G29" s="37"/>
    </row>
    <row r="30" spans="3:7">
      <c r="C30" s="36"/>
      <c r="D30" s="38"/>
      <c r="E30" s="38"/>
      <c r="F30" s="38"/>
      <c r="G30" s="37"/>
    </row>
    <row r="31" spans="3:7">
      <c r="C31" s="36"/>
      <c r="D31" s="38"/>
      <c r="E31" s="38"/>
      <c r="F31" s="38"/>
      <c r="G31" s="37"/>
    </row>
    <row r="32" spans="3:7" ht="15.75" thickBot="1">
      <c r="C32" s="39"/>
      <c r="D32" s="40"/>
      <c r="E32" s="40"/>
      <c r="F32" s="40"/>
      <c r="G32" s="41"/>
    </row>
    <row r="33" spans="3:22">
      <c r="C33" s="312" t="s">
        <v>100</v>
      </c>
      <c r="D33" s="312"/>
      <c r="E33" s="312"/>
      <c r="F33" s="312"/>
      <c r="G33" s="312"/>
    </row>
    <row r="34" spans="3:22" ht="19.5" thickBot="1">
      <c r="C34" s="327" t="s">
        <v>58</v>
      </c>
      <c r="D34" s="327"/>
    </row>
    <row r="35" spans="3:22" ht="139.5" customHeight="1" thickBot="1">
      <c r="C35" s="321" t="s">
        <v>95</v>
      </c>
      <c r="D35" s="322"/>
      <c r="E35" s="322"/>
      <c r="F35" s="322"/>
      <c r="G35" s="323"/>
      <c r="K35" s="58"/>
      <c r="L35" s="58"/>
      <c r="M35" s="58"/>
      <c r="N35" s="58"/>
      <c r="O35" s="58"/>
      <c r="P35" s="58"/>
      <c r="Q35" s="58"/>
      <c r="R35" s="328" t="s">
        <v>100</v>
      </c>
      <c r="S35" s="328"/>
      <c r="T35" s="328"/>
      <c r="U35" s="328"/>
      <c r="V35" s="328"/>
    </row>
    <row r="36" spans="3:22" ht="39" customHeight="1" thickBot="1">
      <c r="C36" s="58"/>
      <c r="D36" s="58"/>
      <c r="E36" s="58"/>
      <c r="F36" s="58"/>
      <c r="G36" s="58"/>
      <c r="I36" s="308" t="s">
        <v>144</v>
      </c>
      <c r="J36" s="308"/>
      <c r="K36" s="308"/>
      <c r="L36" s="308"/>
      <c r="M36" s="308"/>
      <c r="N36" s="308"/>
      <c r="O36" s="308"/>
      <c r="P36" s="308"/>
      <c r="Q36" s="58"/>
    </row>
    <row r="37" spans="3:22" ht="92.25" customHeight="1" thickBot="1">
      <c r="C37" s="324" t="s">
        <v>103</v>
      </c>
      <c r="D37" s="325"/>
      <c r="E37" s="325"/>
      <c r="F37" s="325"/>
      <c r="G37" s="326"/>
    </row>
    <row r="38" spans="3:22" ht="18">
      <c r="C38" s="57"/>
    </row>
    <row r="39" spans="3:22" ht="18.75" thickBot="1">
      <c r="C39" s="55"/>
    </row>
    <row r="40" spans="3:22" ht="141.75" customHeight="1" thickBot="1">
      <c r="C40" s="315" t="s">
        <v>96</v>
      </c>
      <c r="D40" s="316"/>
      <c r="E40" s="316"/>
      <c r="F40" s="316"/>
      <c r="G40" s="317"/>
    </row>
    <row r="43" spans="3:22" ht="18.75">
      <c r="I43" s="308"/>
      <c r="J43" s="308"/>
      <c r="K43" s="308"/>
      <c r="L43" s="308"/>
      <c r="M43" s="308"/>
      <c r="N43" s="308"/>
      <c r="O43" s="308"/>
      <c r="P43" s="308"/>
    </row>
    <row r="47" spans="3:22" ht="18.75">
      <c r="I47" s="308"/>
      <c r="J47" s="308"/>
      <c r="K47" s="308"/>
      <c r="L47" s="308"/>
      <c r="M47" s="308"/>
      <c r="N47" s="308"/>
      <c r="O47" s="308"/>
      <c r="P47" s="308"/>
    </row>
    <row r="54" spans="9:16" ht="37.5" customHeight="1">
      <c r="I54" s="308" t="s">
        <v>117</v>
      </c>
      <c r="J54" s="308"/>
      <c r="K54" s="308"/>
      <c r="L54" s="308"/>
      <c r="M54" s="308"/>
      <c r="N54" s="308"/>
      <c r="O54" s="308"/>
      <c r="P54" s="308"/>
    </row>
    <row r="57" spans="9:16" ht="18.75">
      <c r="I57" s="308"/>
      <c r="J57" s="308"/>
      <c r="K57" s="308"/>
      <c r="L57" s="308"/>
      <c r="M57" s="308"/>
      <c r="N57" s="308"/>
      <c r="O57" s="308"/>
      <c r="P57" s="308"/>
    </row>
  </sheetData>
  <sheetProtection formatCells="0" formatColumns="0" formatRows="0" insertColumns="0" insertRows="0" insertHyperlinks="0" deleteColumns="0" deleteRows="0" selectLockedCells="1" sort="0" autoFilter="0" pivotTables="0"/>
  <mergeCells count="20">
    <mergeCell ref="C40:G40"/>
    <mergeCell ref="D8:F8"/>
    <mergeCell ref="J8:Q8"/>
    <mergeCell ref="R7:U7"/>
    <mergeCell ref="C35:G35"/>
    <mergeCell ref="C37:G37"/>
    <mergeCell ref="C34:D34"/>
    <mergeCell ref="R35:V35"/>
    <mergeCell ref="I2:P2"/>
    <mergeCell ref="C33:G33"/>
    <mergeCell ref="C2:G2"/>
    <mergeCell ref="C3:G3"/>
    <mergeCell ref="C4:G4"/>
    <mergeCell ref="I43:P43"/>
    <mergeCell ref="I47:P47"/>
    <mergeCell ref="I57:P57"/>
    <mergeCell ref="I54:P54"/>
    <mergeCell ref="R6:U6"/>
    <mergeCell ref="J9:Q9"/>
    <mergeCell ref="I36:P3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0070C0"/>
  </sheetPr>
  <dimension ref="A3:Q87"/>
  <sheetViews>
    <sheetView zoomScaleNormal="100" workbookViewId="0">
      <selection activeCell="G27" sqref="G27"/>
    </sheetView>
  </sheetViews>
  <sheetFormatPr baseColWidth="10" defaultRowHeight="15"/>
  <cols>
    <col min="3" max="3" width="30.85546875" customWidth="1"/>
    <col min="4" max="4" width="55.140625"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40" customWidth="1"/>
    <col min="14" max="14" width="48.5703125" customWidth="1"/>
    <col min="17" max="17" width="20" customWidth="1"/>
  </cols>
  <sheetData>
    <row r="3" spans="3:12" ht="21" customHeight="1">
      <c r="C3" s="329" t="s">
        <v>154</v>
      </c>
      <c r="D3" s="329"/>
      <c r="E3" s="329"/>
      <c r="F3" s="329"/>
      <c r="G3" s="329"/>
      <c r="H3" s="329"/>
      <c r="I3" s="329"/>
      <c r="J3" s="329"/>
      <c r="K3" s="329"/>
      <c r="L3" s="329"/>
    </row>
    <row r="4" spans="3:12" ht="42" customHeight="1">
      <c r="C4" s="329"/>
      <c r="D4" s="329"/>
      <c r="E4" s="329"/>
      <c r="F4" s="329"/>
      <c r="G4" s="329"/>
      <c r="H4" s="329"/>
      <c r="I4" s="329"/>
      <c r="J4" s="329"/>
      <c r="K4" s="329"/>
      <c r="L4" s="329"/>
    </row>
    <row r="7" spans="3:12">
      <c r="C7" s="52"/>
      <c r="D7" s="52"/>
    </row>
    <row r="8" spans="3:12" ht="19.5" thickBot="1">
      <c r="C8" s="230"/>
      <c r="D8" s="230"/>
    </row>
    <row r="9" spans="3:12" ht="73.5" customHeight="1" thickBot="1">
      <c r="C9" s="357" t="s">
        <v>98</v>
      </c>
      <c r="D9" s="358"/>
      <c r="K9" s="359" t="s">
        <v>142</v>
      </c>
      <c r="L9" s="360"/>
    </row>
    <row r="10" spans="3:12" ht="43.5" customHeight="1" thickBot="1">
      <c r="C10" s="48" t="s">
        <v>24</v>
      </c>
      <c r="D10" s="175">
        <v>685149.51</v>
      </c>
      <c r="I10" s="193"/>
      <c r="K10" s="66" t="s">
        <v>121</v>
      </c>
      <c r="L10" s="172">
        <v>1034664.78</v>
      </c>
    </row>
    <row r="11" spans="3:12" ht="54.75" thickBot="1">
      <c r="C11" s="48" t="s">
        <v>59</v>
      </c>
      <c r="D11" s="175">
        <v>331440.52</v>
      </c>
      <c r="I11" s="193"/>
      <c r="K11" s="67" t="s">
        <v>122</v>
      </c>
      <c r="L11" s="172">
        <v>1025</v>
      </c>
    </row>
    <row r="12" spans="3:12" ht="36.75" thickBot="1">
      <c r="C12" s="48" t="s">
        <v>25</v>
      </c>
      <c r="D12" s="175">
        <v>19099.75</v>
      </c>
      <c r="I12" s="193"/>
      <c r="K12" s="66" t="s">
        <v>123</v>
      </c>
      <c r="L12" s="172">
        <v>0</v>
      </c>
    </row>
    <row r="13" spans="3:12" ht="54.75" thickBot="1">
      <c r="C13" s="48" t="s">
        <v>26</v>
      </c>
      <c r="D13" s="175">
        <v>0</v>
      </c>
      <c r="I13" s="193"/>
      <c r="K13" s="68" t="s">
        <v>20</v>
      </c>
      <c r="L13" s="59">
        <f>SUM(L8:L12)</f>
        <v>1035689.78</v>
      </c>
    </row>
    <row r="14" spans="3:12" ht="36">
      <c r="C14" s="48" t="s">
        <v>148</v>
      </c>
      <c r="D14" s="175">
        <v>0</v>
      </c>
      <c r="I14" s="193"/>
      <c r="K14" s="364" t="s">
        <v>100</v>
      </c>
      <c r="L14" s="364"/>
    </row>
    <row r="15" spans="3:12" ht="18">
      <c r="C15" s="129" t="s">
        <v>20</v>
      </c>
      <c r="D15" s="200">
        <f>SUM(D7:D14)</f>
        <v>1035689.78</v>
      </c>
      <c r="I15" s="193"/>
      <c r="K15" s="52"/>
      <c r="L15" s="52"/>
    </row>
    <row r="16" spans="3:12">
      <c r="C16" s="52"/>
      <c r="I16" s="193"/>
      <c r="K16" s="363"/>
      <c r="L16" s="363"/>
    </row>
    <row r="17" spans="3:12">
      <c r="C17" s="52"/>
      <c r="I17" s="193"/>
    </row>
    <row r="18" spans="3:12">
      <c r="C18" s="363" t="s">
        <v>100</v>
      </c>
      <c r="D18" s="363"/>
      <c r="E18" s="52"/>
      <c r="F18" s="52"/>
      <c r="I18" s="52"/>
      <c r="J18" s="52"/>
      <c r="K18" s="52"/>
    </row>
    <row r="19" spans="3:12" ht="15.75">
      <c r="C19" s="52"/>
      <c r="E19" s="196"/>
      <c r="F19" s="196"/>
      <c r="I19" s="75"/>
      <c r="J19" s="76"/>
      <c r="K19" s="76"/>
    </row>
    <row r="20" spans="3:12" ht="34.5" customHeight="1">
      <c r="I20" s="52"/>
      <c r="J20" s="52"/>
      <c r="K20" s="52"/>
    </row>
    <row r="21" spans="3:12" ht="57" customHeight="1" thickBot="1">
      <c r="C21" s="341" t="s">
        <v>108</v>
      </c>
      <c r="D21" s="341"/>
      <c r="K21" s="361" t="s">
        <v>143</v>
      </c>
      <c r="L21" s="362"/>
    </row>
    <row r="22" spans="3:12" ht="19.5" thickBot="1">
      <c r="C22" s="310" t="s">
        <v>155</v>
      </c>
      <c r="D22" s="310"/>
      <c r="G22" s="44"/>
      <c r="K22" s="69" t="s">
        <v>121</v>
      </c>
      <c r="L22" s="173">
        <f>+L10/1000000</f>
        <v>1.03466478</v>
      </c>
    </row>
    <row r="23" spans="3:12" ht="45.75" thickBot="1">
      <c r="C23" s="310" t="s">
        <v>102</v>
      </c>
      <c r="D23" s="310"/>
      <c r="G23" s="44"/>
      <c r="K23" s="69" t="s">
        <v>122</v>
      </c>
      <c r="L23" s="173">
        <f>+L11/1000000</f>
        <v>1.0250000000000001E-3</v>
      </c>
    </row>
    <row r="24" spans="3:12" ht="19.5" thickBot="1">
      <c r="C24" s="344" t="s">
        <v>141</v>
      </c>
      <c r="D24" s="344"/>
      <c r="K24" s="70" t="s">
        <v>123</v>
      </c>
      <c r="L24" s="173">
        <f>+L12/1000000</f>
        <v>0</v>
      </c>
    </row>
    <row r="25" spans="3:12" ht="18.75" thickBot="1">
      <c r="C25" s="342" t="s">
        <v>10</v>
      </c>
      <c r="D25" s="343"/>
      <c r="K25" s="78" t="s">
        <v>20</v>
      </c>
      <c r="L25" s="174">
        <f>SUM(L19:L24)</f>
        <v>1.03568978</v>
      </c>
    </row>
    <row r="26" spans="3:12" ht="36">
      <c r="C26" s="48" t="s">
        <v>24</v>
      </c>
      <c r="D26" s="227">
        <f t="shared" ref="D26:D31" si="0">D10/1000000</f>
        <v>0.68514951000000002</v>
      </c>
      <c r="K26" s="364" t="s">
        <v>100</v>
      </c>
      <c r="L26" s="364"/>
    </row>
    <row r="27" spans="3:12" ht="36">
      <c r="C27" s="48" t="s">
        <v>59</v>
      </c>
      <c r="D27" s="227">
        <f t="shared" si="0"/>
        <v>0.33144052000000002</v>
      </c>
    </row>
    <row r="28" spans="3:12" ht="36">
      <c r="C28" s="48" t="s">
        <v>25</v>
      </c>
      <c r="D28" s="227">
        <f t="shared" si="0"/>
        <v>1.9099749999999999E-2</v>
      </c>
      <c r="K28" s="52"/>
      <c r="L28" s="52"/>
    </row>
    <row r="29" spans="3:12" ht="54">
      <c r="C29" s="48" t="s">
        <v>26</v>
      </c>
      <c r="D29" s="227">
        <f t="shared" si="0"/>
        <v>0</v>
      </c>
      <c r="K29" s="363"/>
      <c r="L29" s="363"/>
    </row>
    <row r="30" spans="3:12" ht="36">
      <c r="C30" s="48" t="s">
        <v>148</v>
      </c>
      <c r="D30" s="227">
        <f t="shared" si="0"/>
        <v>0</v>
      </c>
    </row>
    <row r="31" spans="3:12" ht="18.75">
      <c r="C31" s="129" t="s">
        <v>20</v>
      </c>
      <c r="D31" s="228">
        <f t="shared" si="0"/>
        <v>1.03568978</v>
      </c>
    </row>
    <row r="47" spans="10:11">
      <c r="J47" s="363" t="s">
        <v>100</v>
      </c>
      <c r="K47" s="363"/>
    </row>
    <row r="51" spans="3:13">
      <c r="J51" s="334" t="s">
        <v>124</v>
      </c>
      <c r="K51" s="335"/>
      <c r="L51" s="335"/>
      <c r="M51" s="335"/>
    </row>
    <row r="52" spans="3:13">
      <c r="J52" s="334"/>
      <c r="K52" s="335"/>
      <c r="L52" s="335"/>
      <c r="M52" s="335"/>
    </row>
    <row r="53" spans="3:13" ht="20.25" customHeight="1">
      <c r="J53" s="334"/>
      <c r="K53" s="335"/>
      <c r="L53" s="335"/>
      <c r="M53" s="335"/>
    </row>
    <row r="54" spans="3:13">
      <c r="J54" s="334"/>
      <c r="K54" s="335"/>
      <c r="L54" s="335"/>
      <c r="M54" s="335"/>
    </row>
    <row r="55" spans="3:13">
      <c r="J55" s="334"/>
      <c r="K55" s="335"/>
      <c r="L55" s="335"/>
      <c r="M55" s="335"/>
    </row>
    <row r="58" spans="3:13">
      <c r="C58" s="52"/>
      <c r="D58" s="52"/>
    </row>
    <row r="59" spans="3:13">
      <c r="C59" s="52"/>
      <c r="D59" s="52"/>
    </row>
    <row r="60" spans="3:13">
      <c r="C60" s="52"/>
      <c r="D60" s="52"/>
    </row>
    <row r="61" spans="3:13">
      <c r="C61" s="52"/>
      <c r="D61" s="52"/>
    </row>
    <row r="62" spans="3:13" ht="21" customHeight="1">
      <c r="C62" s="363" t="s">
        <v>100</v>
      </c>
      <c r="D62" s="363"/>
    </row>
    <row r="64" spans="3:13" ht="15.75" thickBot="1"/>
    <row r="65" spans="1:17" ht="15" customHeight="1">
      <c r="A65" s="60" t="s">
        <v>58</v>
      </c>
      <c r="B65" s="331" t="s">
        <v>76</v>
      </c>
      <c r="C65" s="332"/>
      <c r="D65" s="332"/>
      <c r="E65" s="332"/>
      <c r="F65" s="332"/>
      <c r="G65" s="333"/>
      <c r="H65" s="47"/>
      <c r="N65" s="130"/>
    </row>
    <row r="66" spans="1:17" ht="15" customHeight="1">
      <c r="B66" s="334"/>
      <c r="C66" s="335"/>
      <c r="D66" s="335"/>
      <c r="E66" s="335"/>
      <c r="F66" s="335"/>
      <c r="G66" s="336"/>
      <c r="N66" s="130"/>
    </row>
    <row r="67" spans="1:17" ht="15" customHeight="1">
      <c r="B67" s="334"/>
      <c r="C67" s="335"/>
      <c r="D67" s="335"/>
      <c r="E67" s="335"/>
      <c r="F67" s="335"/>
      <c r="G67" s="336"/>
      <c r="N67" s="130"/>
    </row>
    <row r="68" spans="1:17" ht="15" customHeight="1">
      <c r="B68" s="334"/>
      <c r="C68" s="335"/>
      <c r="D68" s="335"/>
      <c r="E68" s="335"/>
      <c r="F68" s="335"/>
      <c r="G68" s="336"/>
      <c r="N68" s="130"/>
    </row>
    <row r="69" spans="1:17" ht="81" customHeight="1" thickBot="1">
      <c r="B69" s="337"/>
      <c r="C69" s="338"/>
      <c r="D69" s="338"/>
      <c r="E69" s="338"/>
      <c r="F69" s="338"/>
      <c r="G69" s="339"/>
      <c r="N69" s="130"/>
    </row>
    <row r="70" spans="1:17" ht="15.75">
      <c r="B70" s="46"/>
      <c r="C70" s="46"/>
      <c r="D70" s="46"/>
      <c r="E70" s="46"/>
      <c r="F70" s="46"/>
      <c r="G70" s="46"/>
    </row>
    <row r="71" spans="1:17" ht="15.75">
      <c r="B71" s="46"/>
      <c r="C71" s="46"/>
      <c r="D71" s="46"/>
      <c r="E71" s="46"/>
      <c r="F71" s="46"/>
      <c r="G71" s="46"/>
    </row>
    <row r="72" spans="1:17" ht="15.75">
      <c r="B72" s="46"/>
      <c r="C72" s="46"/>
      <c r="D72" s="46"/>
      <c r="E72" s="46"/>
      <c r="F72" s="46"/>
      <c r="G72" s="46"/>
    </row>
    <row r="73" spans="1:17" ht="15.75">
      <c r="B73" s="46"/>
      <c r="C73" s="46"/>
      <c r="D73" s="46"/>
      <c r="E73" s="46"/>
      <c r="F73" s="46"/>
      <c r="G73" s="46"/>
    </row>
    <row r="74" spans="1:17" ht="20.25">
      <c r="B74" s="340" t="s">
        <v>145</v>
      </c>
      <c r="C74" s="340"/>
      <c r="D74" s="340"/>
      <c r="E74" s="340"/>
      <c r="F74" s="340"/>
      <c r="G74" s="340"/>
      <c r="J74" s="370" t="s">
        <v>89</v>
      </c>
      <c r="K74" s="370"/>
      <c r="L74" s="370"/>
      <c r="M74" s="370"/>
    </row>
    <row r="75" spans="1:17" ht="54.75" customHeight="1" thickBot="1">
      <c r="B75" s="46"/>
      <c r="C75" s="46"/>
      <c r="D75" s="46"/>
      <c r="E75" s="46"/>
      <c r="F75" s="46"/>
      <c r="G75" s="46"/>
      <c r="J75" s="131" t="s">
        <v>66</v>
      </c>
      <c r="K75" s="131" t="s">
        <v>90</v>
      </c>
      <c r="L75" s="371" t="s">
        <v>68</v>
      </c>
      <c r="M75" s="371"/>
      <c r="N75" s="136"/>
    </row>
    <row r="76" spans="1:17" ht="60" customHeight="1">
      <c r="B76" s="351" t="s">
        <v>60</v>
      </c>
      <c r="C76" s="352"/>
      <c r="D76" s="352"/>
      <c r="E76" s="352"/>
      <c r="F76" s="352"/>
      <c r="G76" s="353"/>
      <c r="J76" s="132" t="s">
        <v>121</v>
      </c>
      <c r="K76" s="135" t="s">
        <v>67</v>
      </c>
      <c r="L76" s="365" t="s">
        <v>125</v>
      </c>
      <c r="M76" s="365"/>
      <c r="N76" s="52"/>
    </row>
    <row r="77" spans="1:17" ht="54">
      <c r="B77" s="354" t="s">
        <v>61</v>
      </c>
      <c r="C77" s="355"/>
      <c r="D77" s="355"/>
      <c r="E77" s="355"/>
      <c r="F77" s="355"/>
      <c r="G77" s="356"/>
      <c r="J77" s="215" t="s">
        <v>122</v>
      </c>
      <c r="K77" s="133" t="s">
        <v>67</v>
      </c>
      <c r="L77" s="366" t="s">
        <v>126</v>
      </c>
      <c r="M77" s="366"/>
      <c r="N77" s="52"/>
    </row>
    <row r="78" spans="1:17" ht="36" customHeight="1">
      <c r="B78" s="345" t="s">
        <v>118</v>
      </c>
      <c r="C78" s="346"/>
      <c r="D78" s="346"/>
      <c r="E78" s="346"/>
      <c r="F78" s="346"/>
      <c r="G78" s="347"/>
      <c r="J78" s="132" t="s">
        <v>123</v>
      </c>
      <c r="K78" s="134" t="s">
        <v>127</v>
      </c>
      <c r="L78" s="365" t="s">
        <v>128</v>
      </c>
      <c r="M78" s="365"/>
      <c r="N78" s="52"/>
      <c r="Q78" s="77" t="s">
        <v>63</v>
      </c>
    </row>
    <row r="79" spans="1:17" ht="39.75" customHeight="1">
      <c r="B79" s="345" t="s">
        <v>119</v>
      </c>
      <c r="C79" s="346"/>
      <c r="D79" s="346"/>
      <c r="E79" s="346"/>
      <c r="F79" s="346"/>
      <c r="G79" s="347"/>
      <c r="J79" s="367" t="s">
        <v>91</v>
      </c>
      <c r="K79" s="368"/>
      <c r="L79" s="368"/>
      <c r="M79" s="369"/>
      <c r="N79" s="52"/>
    </row>
    <row r="80" spans="1:17" ht="63.75" customHeight="1" thickBot="1">
      <c r="B80" s="348" t="s">
        <v>120</v>
      </c>
      <c r="C80" s="349"/>
      <c r="D80" s="349"/>
      <c r="E80" s="349"/>
      <c r="F80" s="349"/>
      <c r="G80" s="350"/>
      <c r="N80" s="52"/>
    </row>
    <row r="81" spans="2:15" ht="18.75">
      <c r="B81" s="330"/>
      <c r="C81" s="330"/>
      <c r="D81" s="330"/>
      <c r="E81" s="330"/>
      <c r="F81" s="330"/>
      <c r="G81" s="330"/>
      <c r="N81" s="137"/>
      <c r="O81" s="138"/>
    </row>
    <row r="82" spans="2:15" ht="59.25" customHeight="1">
      <c r="B82" s="330"/>
      <c r="C82" s="330"/>
      <c r="D82" s="330"/>
      <c r="E82" s="330"/>
      <c r="F82" s="330"/>
      <c r="G82" s="330"/>
      <c r="N82" s="139"/>
      <c r="O82" s="139"/>
    </row>
    <row r="83" spans="2:15" ht="36" customHeight="1">
      <c r="B83" s="330"/>
      <c r="C83" s="330"/>
      <c r="D83" s="330"/>
      <c r="E83" s="330"/>
      <c r="F83" s="330"/>
      <c r="G83" s="330"/>
      <c r="N83" s="139"/>
      <c r="O83" s="139"/>
    </row>
    <row r="84" spans="2:15" ht="35.25" customHeight="1"/>
    <row r="87" spans="2:15">
      <c r="J87" t="s">
        <v>63</v>
      </c>
    </row>
  </sheetData>
  <mergeCells count="33">
    <mergeCell ref="L76:M76"/>
    <mergeCell ref="L77:M77"/>
    <mergeCell ref="L78:M78"/>
    <mergeCell ref="J79:M79"/>
    <mergeCell ref="J47:K47"/>
    <mergeCell ref="J51:M55"/>
    <mergeCell ref="J74:M74"/>
    <mergeCell ref="L75:M75"/>
    <mergeCell ref="K9:L9"/>
    <mergeCell ref="K21:L21"/>
    <mergeCell ref="C62:D62"/>
    <mergeCell ref="K16:L16"/>
    <mergeCell ref="K29:L29"/>
    <mergeCell ref="C23:D23"/>
    <mergeCell ref="C18:D18"/>
    <mergeCell ref="K14:L14"/>
    <mergeCell ref="K26:L26"/>
    <mergeCell ref="C3:L4"/>
    <mergeCell ref="B83:G83"/>
    <mergeCell ref="B65:G69"/>
    <mergeCell ref="B74:G74"/>
    <mergeCell ref="C21:D21"/>
    <mergeCell ref="C22:D22"/>
    <mergeCell ref="C25:D25"/>
    <mergeCell ref="C24:D24"/>
    <mergeCell ref="B78:G78"/>
    <mergeCell ref="B79:G79"/>
    <mergeCell ref="B80:G80"/>
    <mergeCell ref="B81:G81"/>
    <mergeCell ref="B82:G82"/>
    <mergeCell ref="B76:G76"/>
    <mergeCell ref="B77:G77"/>
    <mergeCell ref="C9:D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4:Z47"/>
  <sheetViews>
    <sheetView zoomScaleNormal="100" workbookViewId="0">
      <selection activeCell="H27" sqref="H27"/>
    </sheetView>
  </sheetViews>
  <sheetFormatPr baseColWidth="10" defaultRowHeight="15"/>
  <cols>
    <col min="2" max="2" width="7.5703125" bestFit="1" customWidth="1"/>
    <col min="3" max="3" width="38" customWidth="1"/>
    <col min="4" max="4" width="29.5703125" customWidth="1"/>
    <col min="5" max="5" width="24" customWidth="1"/>
  </cols>
  <sheetData>
    <row r="4" spans="2:26" ht="21">
      <c r="B4" s="313" t="s">
        <v>108</v>
      </c>
      <c r="C4" s="313"/>
      <c r="D4" s="313"/>
      <c r="E4" s="313"/>
      <c r="F4" s="313"/>
      <c r="G4" s="313"/>
      <c r="H4" s="313"/>
      <c r="I4" s="313"/>
      <c r="J4" s="313"/>
      <c r="K4" s="313"/>
      <c r="L4" s="313"/>
      <c r="M4" s="313"/>
      <c r="N4" s="313"/>
      <c r="Q4" s="311" t="s">
        <v>129</v>
      </c>
      <c r="R4" s="311"/>
      <c r="S4" s="311"/>
      <c r="T4" s="311"/>
      <c r="U4" s="311"/>
      <c r="V4" s="311"/>
      <c r="W4" s="311"/>
      <c r="X4" s="311"/>
      <c r="Y4" s="311"/>
      <c r="Z4" s="311"/>
    </row>
    <row r="5" spans="2:26" ht="21">
      <c r="B5" s="313" t="s">
        <v>54</v>
      </c>
      <c r="C5" s="313"/>
      <c r="D5" s="313"/>
      <c r="E5" s="313"/>
      <c r="F5" s="313"/>
      <c r="G5" s="313"/>
      <c r="H5" s="313"/>
      <c r="I5" s="313"/>
      <c r="J5" s="313"/>
      <c r="K5" s="313"/>
      <c r="L5" s="313"/>
      <c r="M5" s="313"/>
      <c r="N5" s="313"/>
      <c r="Q5" s="107"/>
      <c r="R5" s="311" t="s">
        <v>18</v>
      </c>
      <c r="S5" s="311"/>
      <c r="T5" s="311"/>
      <c r="U5" s="311"/>
      <c r="V5" s="311"/>
      <c r="W5" s="311"/>
      <c r="X5" s="311"/>
      <c r="Y5" s="311"/>
      <c r="Z5" s="311"/>
    </row>
    <row r="6" spans="2:26" ht="18.75">
      <c r="B6" s="392" t="s">
        <v>156</v>
      </c>
      <c r="C6" s="392"/>
      <c r="D6" s="392"/>
      <c r="E6" s="392"/>
      <c r="F6" s="392"/>
      <c r="G6" s="392"/>
      <c r="H6" s="392"/>
      <c r="I6" s="392"/>
      <c r="J6" s="392"/>
      <c r="K6" s="392"/>
      <c r="L6" s="392"/>
      <c r="M6" s="392"/>
      <c r="N6" s="392"/>
      <c r="O6" s="51"/>
    </row>
    <row r="7" spans="2:26" ht="19.5" thickBot="1">
      <c r="B7" s="391" t="s">
        <v>53</v>
      </c>
      <c r="C7" s="391"/>
      <c r="D7" s="391"/>
      <c r="E7" s="391"/>
      <c r="F7" s="391"/>
      <c r="G7" s="391"/>
      <c r="H7" s="391"/>
      <c r="I7" s="391"/>
      <c r="J7" s="391"/>
      <c r="K7" s="391"/>
      <c r="L7" s="391"/>
      <c r="M7" s="391"/>
      <c r="N7" s="391"/>
      <c r="O7" s="52"/>
    </row>
    <row r="8" spans="2:26">
      <c r="B8" s="10"/>
      <c r="C8" s="11"/>
      <c r="D8" s="11"/>
      <c r="E8" s="11"/>
      <c r="F8" s="11"/>
      <c r="G8" s="11"/>
      <c r="H8" s="11"/>
      <c r="I8" s="11"/>
      <c r="J8" s="11"/>
      <c r="K8" s="11"/>
      <c r="L8" s="11"/>
      <c r="M8" s="11"/>
      <c r="N8" s="12"/>
    </row>
    <row r="9" spans="2:26" ht="15.75">
      <c r="B9" s="13"/>
      <c r="C9" s="393" t="s">
        <v>11</v>
      </c>
      <c r="D9" s="393"/>
      <c r="N9" s="14"/>
    </row>
    <row r="10" spans="2:26" ht="15.75">
      <c r="B10" s="13"/>
      <c r="C10" s="212"/>
      <c r="D10" s="212"/>
      <c r="N10" s="14"/>
    </row>
    <row r="11" spans="2:26">
      <c r="B11" s="13"/>
      <c r="N11" s="14"/>
    </row>
    <row r="12" spans="2:26" ht="18.75">
      <c r="B12" s="13"/>
      <c r="C12" s="9" t="s">
        <v>19</v>
      </c>
      <c r="D12" s="108" t="s">
        <v>77</v>
      </c>
      <c r="N12" s="14"/>
    </row>
    <row r="13" spans="2:26" ht="18.75">
      <c r="B13" s="13"/>
      <c r="C13" s="8" t="s">
        <v>18</v>
      </c>
      <c r="D13" s="175">
        <f>'EJECUCIÓN GRUPO Y FINALIDAD'!D15</f>
        <v>1035689.78</v>
      </c>
      <c r="N13" s="14"/>
    </row>
    <row r="14" spans="2:26" ht="18.75">
      <c r="B14" s="13"/>
      <c r="C14" s="9" t="s">
        <v>20</v>
      </c>
      <c r="D14" s="140">
        <f>SUM(D13:D13)</f>
        <v>1035689.78</v>
      </c>
      <c r="N14" s="14"/>
    </row>
    <row r="15" spans="2:26">
      <c r="B15" s="13"/>
      <c r="N15" s="14"/>
    </row>
    <row r="16" spans="2:26">
      <c r="B16" s="13"/>
      <c r="N16" s="14"/>
    </row>
    <row r="17" spans="2:14">
      <c r="B17" s="13"/>
      <c r="N17" s="14"/>
    </row>
    <row r="18" spans="2:14">
      <c r="B18" s="13"/>
      <c r="N18" s="14"/>
    </row>
    <row r="19" spans="2:14">
      <c r="B19" s="13"/>
      <c r="N19" s="14"/>
    </row>
    <row r="20" spans="2:14">
      <c r="B20" s="13"/>
      <c r="N20" s="14"/>
    </row>
    <row r="21" spans="2:14">
      <c r="B21" s="13"/>
      <c r="N21" s="14"/>
    </row>
    <row r="22" spans="2:14">
      <c r="B22" s="13"/>
      <c r="N22" s="14"/>
    </row>
    <row r="23" spans="2:14" ht="15.75" thickBot="1">
      <c r="B23" s="15"/>
      <c r="C23" s="16"/>
      <c r="D23" s="16"/>
      <c r="E23" s="16"/>
      <c r="F23" s="16"/>
      <c r="G23" s="16"/>
      <c r="H23" s="16"/>
      <c r="I23" s="16"/>
      <c r="J23" s="16"/>
      <c r="K23" s="16"/>
      <c r="L23" s="16"/>
      <c r="M23" s="16"/>
      <c r="N23" s="17"/>
    </row>
    <row r="25" spans="2:14">
      <c r="B25" s="376" t="s">
        <v>100</v>
      </c>
      <c r="C25" s="376"/>
      <c r="D25" s="376"/>
    </row>
    <row r="27" spans="2:14" ht="18.75">
      <c r="B27" s="47" t="s">
        <v>35</v>
      </c>
    </row>
    <row r="28" spans="2:14" ht="20.25">
      <c r="B28" s="377" t="s">
        <v>36</v>
      </c>
      <c r="C28" s="378"/>
      <c r="D28" s="378"/>
      <c r="E28" s="378"/>
      <c r="F28" s="379"/>
    </row>
    <row r="29" spans="2:14" ht="78.75" customHeight="1">
      <c r="B29" s="372" t="s">
        <v>37</v>
      </c>
      <c r="C29" s="372"/>
      <c r="D29" s="372"/>
      <c r="E29" s="372"/>
      <c r="F29" s="372"/>
    </row>
    <row r="30" spans="2:14" ht="97.5" customHeight="1">
      <c r="B30" s="372" t="s">
        <v>38</v>
      </c>
      <c r="C30" s="372"/>
      <c r="D30" s="372"/>
      <c r="E30" s="372"/>
      <c r="F30" s="372"/>
    </row>
    <row r="31" spans="2:14" ht="24" customHeight="1">
      <c r="B31" s="380" t="s">
        <v>39</v>
      </c>
      <c r="C31" s="380"/>
      <c r="D31" s="380"/>
      <c r="E31" s="380"/>
      <c r="F31" s="380"/>
    </row>
    <row r="32" spans="2:14" ht="66" customHeight="1">
      <c r="B32" s="372" t="s">
        <v>40</v>
      </c>
      <c r="C32" s="372"/>
      <c r="D32" s="372"/>
      <c r="E32" s="372"/>
      <c r="F32" s="372"/>
    </row>
    <row r="33" spans="2:6" ht="69.75" customHeight="1">
      <c r="B33" s="372" t="s">
        <v>41</v>
      </c>
      <c r="C33" s="372"/>
      <c r="D33" s="372"/>
      <c r="E33" s="372"/>
      <c r="F33" s="372"/>
    </row>
    <row r="34" spans="2:6" ht="24" customHeight="1">
      <c r="B34" s="373" t="s">
        <v>42</v>
      </c>
      <c r="C34" s="374"/>
      <c r="D34" s="374"/>
      <c r="E34" s="374"/>
      <c r="F34" s="375"/>
    </row>
    <row r="35" spans="2:6" ht="43.5" customHeight="1">
      <c r="B35" s="390" t="s">
        <v>97</v>
      </c>
      <c r="C35" s="390"/>
      <c r="D35" s="390"/>
      <c r="E35" s="390"/>
      <c r="F35" s="390"/>
    </row>
    <row r="36" spans="2:6">
      <c r="B36" s="319"/>
      <c r="C36" s="319"/>
      <c r="D36" s="319"/>
      <c r="E36" s="319"/>
    </row>
    <row r="38" spans="2:6" ht="18.75">
      <c r="B38" s="309" t="s">
        <v>92</v>
      </c>
      <c r="C38" s="309"/>
      <c r="D38" s="309"/>
      <c r="E38" s="309"/>
      <c r="F38" s="309"/>
    </row>
    <row r="39" spans="2:6" ht="75" customHeight="1">
      <c r="B39" s="383" t="s">
        <v>19</v>
      </c>
      <c r="C39" s="383"/>
      <c r="D39" s="72" t="s">
        <v>64</v>
      </c>
      <c r="E39" s="386" t="s">
        <v>70</v>
      </c>
      <c r="F39" s="387"/>
    </row>
    <row r="40" spans="2:6" ht="18.75">
      <c r="B40" s="384" t="s">
        <v>18</v>
      </c>
      <c r="C40" s="385"/>
      <c r="D40" s="73" t="s">
        <v>65</v>
      </c>
      <c r="E40" s="388">
        <f>+D13/1000000</f>
        <v>1.03568978</v>
      </c>
      <c r="F40" s="389"/>
    </row>
    <row r="41" spans="2:6" ht="18.75">
      <c r="B41" s="386" t="s">
        <v>20</v>
      </c>
      <c r="C41" s="387"/>
      <c r="D41" s="71"/>
      <c r="E41" s="381">
        <f>SUM(E40:F40)</f>
        <v>1.03568978</v>
      </c>
      <c r="F41" s="382"/>
    </row>
    <row r="42" spans="2:6">
      <c r="E42" s="53"/>
    </row>
    <row r="45" spans="2:6" ht="75">
      <c r="B45" s="386" t="s">
        <v>87</v>
      </c>
      <c r="C45" s="387"/>
      <c r="D45" s="147" t="s">
        <v>86</v>
      </c>
      <c r="E45" s="394"/>
      <c r="F45" s="395"/>
    </row>
    <row r="46" spans="2:6" ht="18.75">
      <c r="B46" s="384" t="s">
        <v>18</v>
      </c>
      <c r="C46" s="385"/>
      <c r="D46" s="142">
        <f>+E40</f>
        <v>1.03568978</v>
      </c>
      <c r="E46" s="396"/>
      <c r="F46" s="397"/>
    </row>
    <row r="47" spans="2:6" ht="18.75">
      <c r="B47" s="386" t="s">
        <v>20</v>
      </c>
      <c r="C47" s="387"/>
      <c r="D47" s="148">
        <f>SUM(D46:D46)</f>
        <v>1.03568978</v>
      </c>
      <c r="E47" s="398"/>
      <c r="F47" s="399"/>
    </row>
  </sheetData>
  <mergeCells count="30">
    <mergeCell ref="B45:C45"/>
    <mergeCell ref="E45:F45"/>
    <mergeCell ref="B46:C46"/>
    <mergeCell ref="E46:F46"/>
    <mergeCell ref="B47:C47"/>
    <mergeCell ref="E47:F47"/>
    <mergeCell ref="Q4:Z4"/>
    <mergeCell ref="R5:Z5"/>
    <mergeCell ref="E41:F41"/>
    <mergeCell ref="B38:F38"/>
    <mergeCell ref="B39:C39"/>
    <mergeCell ref="B40:C40"/>
    <mergeCell ref="B41:C41"/>
    <mergeCell ref="E39:F39"/>
    <mergeCell ref="E40:F40"/>
    <mergeCell ref="B36:E36"/>
    <mergeCell ref="B35:F35"/>
    <mergeCell ref="B4:N4"/>
    <mergeCell ref="B5:N5"/>
    <mergeCell ref="B7:N7"/>
    <mergeCell ref="B6:N6"/>
    <mergeCell ref="C9:D9"/>
    <mergeCell ref="B32:F32"/>
    <mergeCell ref="B33:F33"/>
    <mergeCell ref="B34:F34"/>
    <mergeCell ref="B25:D25"/>
    <mergeCell ref="B28:F28"/>
    <mergeCell ref="B29:F29"/>
    <mergeCell ref="B30:F30"/>
    <mergeCell ref="B31:F3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0070C0"/>
  </sheetPr>
  <dimension ref="C3:N51"/>
  <sheetViews>
    <sheetView topLeftCell="E1" zoomScaleNormal="100" workbookViewId="0">
      <selection activeCell="M37" sqref="M37"/>
    </sheetView>
  </sheetViews>
  <sheetFormatPr baseColWidth="10" defaultRowHeight="15"/>
  <cols>
    <col min="3" max="3" width="38" customWidth="1"/>
    <col min="4" max="4" width="37.7109375" customWidth="1"/>
    <col min="5" max="5" width="15.85546875" bestFit="1" customWidth="1"/>
    <col min="6" max="6" width="35.140625" customWidth="1"/>
    <col min="8" max="8" width="37.7109375" bestFit="1" customWidth="1"/>
    <col min="9" max="9" width="23" customWidth="1"/>
    <col min="10" max="10" width="30.85546875" customWidth="1"/>
    <col min="11" max="11" width="41.85546875" style="19" customWidth="1"/>
    <col min="12" max="12" width="39.5703125" customWidth="1"/>
    <col min="13" max="13" width="28.42578125" customWidth="1"/>
  </cols>
  <sheetData>
    <row r="3" spans="3:12" ht="26.25">
      <c r="C3" s="411" t="s">
        <v>108</v>
      </c>
      <c r="D3" s="411"/>
      <c r="E3" s="411"/>
      <c r="F3" s="411"/>
      <c r="G3" s="411"/>
      <c r="H3" s="411"/>
      <c r="I3" s="411"/>
      <c r="J3" s="411"/>
      <c r="K3" s="411"/>
      <c r="L3" s="411"/>
    </row>
    <row r="5" spans="3:12" ht="28.5">
      <c r="C5" s="401" t="s">
        <v>158</v>
      </c>
      <c r="D5" s="402"/>
      <c r="E5" s="402"/>
      <c r="F5" s="402"/>
      <c r="G5" s="402"/>
      <c r="H5" s="402"/>
      <c r="I5" s="402"/>
      <c r="J5" s="402"/>
      <c r="K5" s="402"/>
      <c r="L5" s="403"/>
    </row>
    <row r="7" spans="3:12" ht="15.75" thickBot="1">
      <c r="G7" s="52"/>
      <c r="H7" s="52"/>
      <c r="I7" s="52"/>
      <c r="J7" s="52"/>
    </row>
    <row r="8" spans="3:12" ht="36" customHeight="1" thickBot="1">
      <c r="C8" s="408" t="s">
        <v>78</v>
      </c>
      <c r="D8" s="408"/>
      <c r="G8" s="144"/>
      <c r="H8" s="144"/>
      <c r="I8" s="144"/>
      <c r="J8" s="146"/>
      <c r="K8"/>
    </row>
    <row r="9" spans="3:12" ht="61.5" customHeight="1" thickBot="1">
      <c r="C9" s="110" t="s">
        <v>7</v>
      </c>
      <c r="D9" s="166">
        <v>4125450</v>
      </c>
      <c r="F9" s="176"/>
      <c r="G9" s="144"/>
      <c r="H9" s="144"/>
      <c r="I9" s="144"/>
      <c r="J9" s="146"/>
      <c r="K9"/>
    </row>
    <row r="10" spans="3:12" ht="53.25" customHeight="1" thickBot="1">
      <c r="C10" s="110" t="s">
        <v>8</v>
      </c>
      <c r="D10" s="166">
        <v>938149.51</v>
      </c>
      <c r="F10" s="176"/>
      <c r="G10" s="144"/>
      <c r="H10" s="144"/>
      <c r="I10" s="144"/>
      <c r="J10" s="146"/>
      <c r="K10"/>
    </row>
    <row r="11" spans="3:12" ht="54" customHeight="1" thickBot="1">
      <c r="C11" s="110" t="s">
        <v>9</v>
      </c>
      <c r="D11" s="218">
        <f>D10/D9</f>
        <v>0.22740537638318245</v>
      </c>
      <c r="E11" s="114"/>
      <c r="G11" s="144"/>
      <c r="H11" s="144"/>
      <c r="I11" s="144"/>
      <c r="J11" s="146"/>
      <c r="K11"/>
    </row>
    <row r="12" spans="3:12" ht="18.75" thickBot="1">
      <c r="C12" s="89"/>
      <c r="D12" s="165"/>
      <c r="G12" s="128"/>
      <c r="H12" s="144"/>
      <c r="I12" s="144"/>
      <c r="J12" s="144"/>
      <c r="K12" s="146"/>
    </row>
    <row r="13" spans="3:12" ht="18.75" thickBot="1">
      <c r="C13" s="110" t="s">
        <v>17</v>
      </c>
      <c r="D13" s="195" t="s">
        <v>130</v>
      </c>
      <c r="G13" s="128"/>
      <c r="H13" s="144"/>
      <c r="I13" s="144"/>
      <c r="J13" s="144"/>
      <c r="K13" s="146"/>
    </row>
    <row r="14" spans="3:12" ht="69" customHeight="1" thickBot="1">
      <c r="C14" s="110" t="s">
        <v>16</v>
      </c>
      <c r="D14" s="88" t="s">
        <v>131</v>
      </c>
      <c r="G14" s="128"/>
      <c r="H14" s="144"/>
      <c r="I14" s="144"/>
      <c r="J14" s="144"/>
      <c r="K14" s="146"/>
    </row>
    <row r="15" spans="3:12" ht="36.75" thickBot="1">
      <c r="C15" s="110" t="s">
        <v>15</v>
      </c>
      <c r="D15" s="167" t="s">
        <v>146</v>
      </c>
      <c r="G15" s="128"/>
      <c r="H15" s="144"/>
      <c r="I15" s="144"/>
      <c r="J15" s="144"/>
      <c r="K15" s="146"/>
    </row>
    <row r="16" spans="3:12" ht="36.75" thickBot="1">
      <c r="C16" s="110" t="s">
        <v>14</v>
      </c>
      <c r="D16" s="194" t="s">
        <v>157</v>
      </c>
      <c r="G16" s="128"/>
      <c r="H16" s="144"/>
      <c r="I16" s="144"/>
      <c r="J16" s="144"/>
      <c r="K16" s="146"/>
    </row>
    <row r="17" spans="3:13" ht="18.75" thickBot="1">
      <c r="C17" s="205" t="s">
        <v>104</v>
      </c>
      <c r="D17" s="206">
        <v>37</v>
      </c>
      <c r="G17" s="128"/>
      <c r="H17" s="145"/>
      <c r="I17" s="145"/>
      <c r="J17" s="144"/>
      <c r="K17" s="146"/>
    </row>
    <row r="18" spans="3:13" ht="18.75" thickBot="1">
      <c r="C18" s="203"/>
      <c r="D18" s="204"/>
      <c r="G18" s="128"/>
      <c r="H18" s="145"/>
      <c r="I18" s="145"/>
      <c r="J18" s="144"/>
      <c r="K18" s="146"/>
    </row>
    <row r="19" spans="3:13" ht="48.75" customHeight="1">
      <c r="C19" s="414" t="s">
        <v>132</v>
      </c>
      <c r="D19" s="414"/>
      <c r="G19" s="128"/>
      <c r="H19" s="144"/>
      <c r="I19" s="144"/>
      <c r="J19" s="144"/>
      <c r="K19" s="146"/>
    </row>
    <row r="20" spans="3:13" ht="18" customHeight="1">
      <c r="C20" s="415"/>
      <c r="D20" s="415"/>
      <c r="I20" s="183"/>
      <c r="J20" s="183"/>
      <c r="K20" s="183"/>
      <c r="L20" s="183"/>
    </row>
    <row r="21" spans="3:13" ht="24" customHeight="1">
      <c r="C21" s="415"/>
      <c r="D21" s="415"/>
      <c r="K21" s="21"/>
    </row>
    <row r="22" spans="3:13" ht="18" customHeight="1">
      <c r="C22" s="199"/>
      <c r="D22" s="199"/>
      <c r="K22" s="21"/>
    </row>
    <row r="23" spans="3:13" ht="52.5" customHeight="1">
      <c r="C23" s="311" t="s">
        <v>108</v>
      </c>
      <c r="D23" s="311"/>
      <c r="E23" s="311"/>
      <c r="F23" s="311"/>
      <c r="H23" s="407" t="s">
        <v>116</v>
      </c>
      <c r="I23" s="407"/>
      <c r="K23" s="407" t="s">
        <v>116</v>
      </c>
      <c r="L23" s="407"/>
      <c r="M23" s="61"/>
    </row>
    <row r="24" spans="3:13" ht="63" customHeight="1" thickBot="1">
      <c r="C24" s="416" t="s">
        <v>159</v>
      </c>
      <c r="D24" s="416"/>
      <c r="E24" s="416"/>
      <c r="F24" s="416"/>
      <c r="H24" s="410" t="s">
        <v>101</v>
      </c>
      <c r="I24" s="410"/>
      <c r="K24" s="406" t="s">
        <v>79</v>
      </c>
      <c r="L24" s="406"/>
      <c r="M24" s="63"/>
    </row>
    <row r="25" spans="3:13" ht="21.75" thickBot="1">
      <c r="C25" s="90" t="s">
        <v>45</v>
      </c>
      <c r="D25" s="91" t="s">
        <v>46</v>
      </c>
      <c r="E25" s="98" t="s">
        <v>73</v>
      </c>
      <c r="F25" s="98" t="s">
        <v>71</v>
      </c>
      <c r="H25" s="409" t="s">
        <v>160</v>
      </c>
      <c r="I25" s="409"/>
      <c r="K25" s="405" t="s">
        <v>160</v>
      </c>
      <c r="L25" s="405"/>
      <c r="M25" s="62"/>
    </row>
    <row r="26" spans="3:13" ht="32.25" thickBot="1">
      <c r="C26" s="101" t="s">
        <v>74</v>
      </c>
      <c r="D26" s="99"/>
      <c r="E26" s="100"/>
      <c r="F26" s="100"/>
      <c r="H26" s="409" t="s">
        <v>133</v>
      </c>
      <c r="I26" s="409"/>
      <c r="K26" s="404" t="s">
        <v>133</v>
      </c>
      <c r="L26" s="404"/>
      <c r="M26" s="64"/>
    </row>
    <row r="27" spans="3:13" ht="60.75" thickBot="1">
      <c r="C27" s="92" t="s">
        <v>47</v>
      </c>
      <c r="D27" s="93" t="s">
        <v>48</v>
      </c>
      <c r="E27" s="102">
        <v>20</v>
      </c>
      <c r="F27" s="94">
        <f>+(E27/36)*100</f>
        <v>55.555555555555557</v>
      </c>
      <c r="H27" s="181" t="s">
        <v>2</v>
      </c>
      <c r="I27" s="182">
        <v>2749450</v>
      </c>
      <c r="K27" s="412"/>
      <c r="L27" s="413"/>
      <c r="M27" s="86"/>
    </row>
    <row r="28" spans="3:13" ht="90.75" thickBot="1">
      <c r="C28" s="92" t="s">
        <v>49</v>
      </c>
      <c r="D28" s="93" t="s">
        <v>62</v>
      </c>
      <c r="E28" s="103">
        <v>0</v>
      </c>
      <c r="F28" s="94">
        <f t="shared" ref="F28:F29" si="0">+(E28/36)*100</f>
        <v>0</v>
      </c>
      <c r="H28" s="181" t="s">
        <v>43</v>
      </c>
      <c r="I28" s="182">
        <v>514504.35</v>
      </c>
      <c r="K28" s="185" t="s">
        <v>80</v>
      </c>
      <c r="L28" s="186" t="s">
        <v>72</v>
      </c>
      <c r="M28" s="84"/>
    </row>
    <row r="29" spans="3:13" ht="106.5" thickBot="1">
      <c r="C29" s="92" t="s">
        <v>50</v>
      </c>
      <c r="D29" s="93" t="s">
        <v>93</v>
      </c>
      <c r="E29" s="151">
        <v>8</v>
      </c>
      <c r="F29" s="94">
        <f t="shared" si="0"/>
        <v>22.222222222222221</v>
      </c>
      <c r="H29" s="181" t="s">
        <v>44</v>
      </c>
      <c r="I29" s="182">
        <f>I27-I28</f>
        <v>2234945.65</v>
      </c>
      <c r="J29" s="109"/>
      <c r="K29" s="105" t="s">
        <v>2</v>
      </c>
      <c r="L29" s="219">
        <v>1376000</v>
      </c>
      <c r="M29" s="85"/>
    </row>
    <row r="30" spans="3:13" ht="90.75" thickBot="1">
      <c r="C30" s="81" t="s">
        <v>55</v>
      </c>
      <c r="D30" s="93" t="s">
        <v>69</v>
      </c>
      <c r="E30" s="104">
        <v>0</v>
      </c>
      <c r="F30" s="94">
        <f>+(E30/36)*100</f>
        <v>0</v>
      </c>
      <c r="K30" s="105" t="s">
        <v>43</v>
      </c>
      <c r="L30" s="219">
        <v>253000</v>
      </c>
      <c r="M30" s="85"/>
    </row>
    <row r="31" spans="3:13" ht="48" thickBot="1">
      <c r="C31" s="92" t="s">
        <v>75</v>
      </c>
      <c r="D31" s="93"/>
      <c r="E31" s="104"/>
      <c r="F31" s="94"/>
      <c r="K31" s="105" t="s">
        <v>44</v>
      </c>
      <c r="L31" s="219">
        <f>L29-L30</f>
        <v>1123000</v>
      </c>
      <c r="M31" s="85"/>
    </row>
    <row r="32" spans="3:13" ht="226.5" thickBot="1">
      <c r="C32" s="82" t="s">
        <v>56</v>
      </c>
      <c r="D32" s="93" t="s">
        <v>94</v>
      </c>
      <c r="E32" s="104">
        <v>9</v>
      </c>
      <c r="F32" s="94">
        <f>+(E32/36)*100</f>
        <v>25</v>
      </c>
      <c r="H32" s="52"/>
      <c r="I32" s="52"/>
      <c r="K32" s="106" t="s">
        <v>51</v>
      </c>
      <c r="L32" s="220">
        <f>L30/L29</f>
        <v>0.18386627906976744</v>
      </c>
      <c r="M32" s="85"/>
    </row>
    <row r="33" spans="3:14" ht="19.5" thickBot="1">
      <c r="C33" s="80"/>
      <c r="D33" s="184" t="s">
        <v>23</v>
      </c>
      <c r="E33" s="112">
        <f>+E27+E28+E29+E30+E32</f>
        <v>37</v>
      </c>
      <c r="F33" s="94">
        <f>+(E33/37)*100</f>
        <v>100</v>
      </c>
      <c r="H33" s="111"/>
      <c r="I33" s="111"/>
      <c r="J33" s="52"/>
      <c r="K33" s="96"/>
      <c r="L33" s="97"/>
      <c r="M33" s="95"/>
      <c r="N33" s="54"/>
    </row>
    <row r="34" spans="3:14">
      <c r="H34" s="87"/>
      <c r="I34" s="87"/>
      <c r="J34" s="87"/>
      <c r="K34" s="87"/>
      <c r="L34" s="87"/>
      <c r="M34" s="87"/>
    </row>
    <row r="35" spans="3:14">
      <c r="H35" s="87"/>
      <c r="I35" s="87"/>
      <c r="J35" s="87"/>
      <c r="K35" s="87"/>
      <c r="L35" s="87"/>
      <c r="M35" s="87"/>
    </row>
    <row r="37" spans="3:14" ht="21">
      <c r="C37" s="311" t="s">
        <v>116</v>
      </c>
      <c r="D37" s="311"/>
      <c r="E37" s="149"/>
      <c r="F37" s="149"/>
    </row>
    <row r="38" spans="3:14" ht="32.25" customHeight="1" thickBot="1">
      <c r="C38" s="400" t="s">
        <v>150</v>
      </c>
      <c r="D38" s="400"/>
      <c r="E38" s="150"/>
      <c r="F38" s="150"/>
    </row>
    <row r="39" spans="3:14" ht="19.5" thickBot="1">
      <c r="C39" s="189" t="s">
        <v>88</v>
      </c>
      <c r="D39" s="190" t="s">
        <v>73</v>
      </c>
      <c r="E39" s="150"/>
      <c r="F39" s="150"/>
    </row>
    <row r="40" spans="3:14" ht="19.5" thickBot="1">
      <c r="C40" s="92" t="s">
        <v>47</v>
      </c>
      <c r="D40" s="102">
        <v>20</v>
      </c>
      <c r="E40" s="187"/>
    </row>
    <row r="41" spans="3:14" ht="19.5" thickBot="1">
      <c r="C41" s="92" t="s">
        <v>49</v>
      </c>
      <c r="D41" s="103">
        <v>0</v>
      </c>
      <c r="E41" s="187"/>
    </row>
    <row r="42" spans="3:14" ht="32.25" thickBot="1">
      <c r="C42" s="92" t="s">
        <v>50</v>
      </c>
      <c r="D42" s="151">
        <v>8</v>
      </c>
      <c r="E42" s="187"/>
    </row>
    <row r="43" spans="3:14" ht="19.5" thickBot="1">
      <c r="C43" s="81" t="s">
        <v>55</v>
      </c>
      <c r="D43" s="104">
        <v>0</v>
      </c>
      <c r="E43" s="187"/>
    </row>
    <row r="44" spans="3:14" ht="32.25" thickBot="1">
      <c r="C44" s="82" t="s">
        <v>56</v>
      </c>
      <c r="D44" s="104">
        <v>9</v>
      </c>
      <c r="E44" s="187"/>
    </row>
    <row r="45" spans="3:14" ht="19.5" thickBot="1">
      <c r="C45" s="83" t="s">
        <v>23</v>
      </c>
      <c r="D45" s="191">
        <f>SUM(D40:D44)</f>
        <v>37</v>
      </c>
      <c r="E45" s="188"/>
    </row>
    <row r="51" spans="10:10">
      <c r="J51" s="207"/>
    </row>
  </sheetData>
  <mergeCells count="17">
    <mergeCell ref="C3:L3"/>
    <mergeCell ref="K27:L27"/>
    <mergeCell ref="C19:D21"/>
    <mergeCell ref="C23:F23"/>
    <mergeCell ref="C24:F24"/>
    <mergeCell ref="C37:D37"/>
    <mergeCell ref="C38:D38"/>
    <mergeCell ref="C5:L5"/>
    <mergeCell ref="K26:L26"/>
    <mergeCell ref="K25:L25"/>
    <mergeCell ref="K24:L24"/>
    <mergeCell ref="K23:L23"/>
    <mergeCell ref="C8:D8"/>
    <mergeCell ref="H25:I25"/>
    <mergeCell ref="H24:I24"/>
    <mergeCell ref="H23:I23"/>
    <mergeCell ref="H26:I2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0070C0"/>
  </sheetPr>
  <dimension ref="B2:S52"/>
  <sheetViews>
    <sheetView zoomScaleNormal="100" workbookViewId="0">
      <selection activeCell="H15" sqref="H15"/>
    </sheetView>
  </sheetViews>
  <sheetFormatPr baseColWidth="10" defaultRowHeight="1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0.85546875" customWidth="1"/>
    <col min="14" max="14" width="14.7109375" customWidth="1"/>
    <col min="15" max="15" width="20.140625" customWidth="1"/>
    <col min="16" max="16" width="22.28515625" customWidth="1"/>
  </cols>
  <sheetData>
    <row r="2" spans="2:19">
      <c r="C2" s="319"/>
      <c r="D2" s="319"/>
      <c r="E2" s="319"/>
      <c r="F2" s="319"/>
      <c r="J2" s="319"/>
      <c r="K2" s="319"/>
      <c r="L2" s="319"/>
      <c r="M2" s="197"/>
    </row>
    <row r="3" spans="2:19">
      <c r="C3" s="65"/>
      <c r="D3" s="65"/>
      <c r="E3" s="65"/>
      <c r="F3" s="65"/>
      <c r="J3" s="65"/>
      <c r="K3" s="197"/>
      <c r="L3" s="65"/>
      <c r="M3" s="197"/>
    </row>
    <row r="4" spans="2:19" ht="21">
      <c r="C4" s="311" t="s">
        <v>161</v>
      </c>
      <c r="D4" s="311"/>
      <c r="E4" s="311"/>
      <c r="F4" s="311"/>
      <c r="G4" s="311"/>
      <c r="H4" s="311"/>
      <c r="I4" s="311"/>
      <c r="J4" s="311"/>
      <c r="K4" s="311"/>
      <c r="L4" s="311"/>
      <c r="M4" s="198"/>
    </row>
    <row r="5" spans="2:19">
      <c r="C5" s="65"/>
      <c r="D5" s="65"/>
      <c r="E5" s="65"/>
      <c r="F5" s="65"/>
      <c r="J5" s="65"/>
      <c r="K5" s="197"/>
      <c r="L5" s="65"/>
      <c r="M5" s="197"/>
    </row>
    <row r="6" spans="2:19" ht="37.5" customHeight="1">
      <c r="C6" s="311" t="s">
        <v>108</v>
      </c>
      <c r="D6" s="311"/>
      <c r="E6" s="311"/>
      <c r="F6" s="311"/>
      <c r="J6" s="311" t="s">
        <v>108</v>
      </c>
      <c r="K6" s="311"/>
      <c r="L6" s="311"/>
      <c r="M6" s="311"/>
      <c r="N6" s="311"/>
    </row>
    <row r="7" spans="2:19" ht="45.75" customHeight="1">
      <c r="B7" s="18"/>
      <c r="C7" s="422" t="str">
        <f>C4</f>
        <v>EJECUCIÓN PRESUPUESTARIA POR PROGRAMA AL MES DE MARZO DE 2026</v>
      </c>
      <c r="D7" s="422"/>
      <c r="E7" s="422"/>
      <c r="F7" s="422"/>
      <c r="G7" s="18"/>
      <c r="J7" s="423" t="s">
        <v>162</v>
      </c>
      <c r="K7" s="423"/>
      <c r="L7" s="423"/>
      <c r="M7" s="423"/>
      <c r="N7" s="423"/>
    </row>
    <row r="8" spans="2:19" ht="15.75">
      <c r="B8" s="18"/>
      <c r="C8" s="421" t="s">
        <v>135</v>
      </c>
      <c r="D8" s="421"/>
      <c r="E8" s="421"/>
      <c r="F8" s="421"/>
      <c r="G8" s="18"/>
    </row>
    <row r="9" spans="2:19" ht="31.5">
      <c r="B9" s="18"/>
      <c r="C9" s="79" t="s">
        <v>21</v>
      </c>
      <c r="D9" s="79" t="s">
        <v>2</v>
      </c>
      <c r="E9" s="79" t="s">
        <v>4</v>
      </c>
      <c r="F9" s="79" t="s">
        <v>5</v>
      </c>
      <c r="G9" s="18"/>
      <c r="J9" s="79" t="s">
        <v>105</v>
      </c>
      <c r="K9" s="208" t="s">
        <v>2</v>
      </c>
      <c r="L9" s="79" t="s">
        <v>4</v>
      </c>
      <c r="M9" s="208" t="s">
        <v>107</v>
      </c>
      <c r="N9" s="224" t="s">
        <v>106</v>
      </c>
    </row>
    <row r="10" spans="2:19" ht="56.25" customHeight="1">
      <c r="B10" s="18"/>
      <c r="C10" s="221" t="s">
        <v>134</v>
      </c>
      <c r="D10" s="201">
        <v>4947982</v>
      </c>
      <c r="E10" s="201">
        <v>1035689.78</v>
      </c>
      <c r="F10" s="223">
        <f>E10/D10</f>
        <v>0.20931559168970301</v>
      </c>
      <c r="G10" s="18"/>
      <c r="H10" s="74"/>
      <c r="J10" s="221" t="s">
        <v>134</v>
      </c>
      <c r="K10" s="201">
        <f>D10</f>
        <v>4947982</v>
      </c>
      <c r="L10" s="201">
        <f>E10</f>
        <v>1035689.78</v>
      </c>
      <c r="M10" s="233">
        <f>K10-L10</f>
        <v>3912292.2199999997</v>
      </c>
      <c r="N10" s="226">
        <f>L10/K10</f>
        <v>0.20931559168970301</v>
      </c>
      <c r="O10" s="209"/>
      <c r="Q10" s="171"/>
    </row>
    <row r="11" spans="2:19" ht="30.75">
      <c r="B11" s="18"/>
      <c r="C11" s="49" t="s">
        <v>52</v>
      </c>
      <c r="D11" s="201">
        <v>900000</v>
      </c>
      <c r="E11" s="201">
        <v>0</v>
      </c>
      <c r="F11" s="222">
        <f>E11/D11</f>
        <v>0</v>
      </c>
      <c r="G11" s="18"/>
      <c r="H11" s="74"/>
      <c r="J11" s="49" t="s">
        <v>52</v>
      </c>
      <c r="K11" s="201">
        <v>900000</v>
      </c>
      <c r="L11" s="201">
        <f>E11</f>
        <v>0</v>
      </c>
      <c r="M11" s="210">
        <f>K11-L11</f>
        <v>900000</v>
      </c>
      <c r="N11" s="225">
        <f>L11/K11</f>
        <v>0</v>
      </c>
      <c r="O11" s="209"/>
      <c r="Q11" s="171"/>
      <c r="R11" s="171"/>
      <c r="S11" s="171"/>
    </row>
    <row r="12" spans="2:19" ht="18">
      <c r="B12" s="18"/>
      <c r="C12" s="79" t="s">
        <v>23</v>
      </c>
      <c r="D12" s="202">
        <f>SUM(D10:D11)</f>
        <v>5847982</v>
      </c>
      <c r="E12" s="202">
        <f>SUM(E10:E11)</f>
        <v>1035689.78</v>
      </c>
      <c r="F12" s="234">
        <f>E12/D12</f>
        <v>0.17710208068355887</v>
      </c>
      <c r="G12" s="18"/>
      <c r="J12" s="79" t="s">
        <v>23</v>
      </c>
      <c r="K12" s="211">
        <f>SUM(K10:K11)</f>
        <v>5847982</v>
      </c>
      <c r="L12" s="232">
        <f>SUM(L10:L11)</f>
        <v>1035689.78</v>
      </c>
      <c r="M12" s="232">
        <f>SUM(M10:M11)</f>
        <v>4812292.22</v>
      </c>
      <c r="N12" s="231">
        <f t="shared" ref="N12" si="0">+(L12/K12)*100</f>
        <v>17.710208068355886</v>
      </c>
      <c r="O12" s="44"/>
      <c r="Q12" s="171"/>
      <c r="R12" s="171"/>
      <c r="S12" s="171"/>
    </row>
    <row r="13" spans="2:19">
      <c r="B13" s="18"/>
      <c r="C13" s="50"/>
      <c r="E13" s="50"/>
      <c r="F13" s="50"/>
      <c r="G13" s="18"/>
    </row>
    <row r="14" spans="2:19">
      <c r="B14" s="18"/>
      <c r="C14" s="50"/>
      <c r="D14" s="50"/>
      <c r="E14" s="50"/>
      <c r="F14" s="50"/>
      <c r="G14" s="18"/>
      <c r="O14" s="44"/>
    </row>
    <row r="15" spans="2:19">
      <c r="B15" s="18"/>
      <c r="C15" s="18"/>
      <c r="D15" s="18"/>
      <c r="E15" s="18"/>
      <c r="F15" s="18"/>
      <c r="G15" s="18"/>
    </row>
    <row r="16" spans="2:19" ht="167.25" customHeight="1">
      <c r="C16" s="417" t="s">
        <v>136</v>
      </c>
      <c r="D16" s="335"/>
      <c r="E16" s="335"/>
      <c r="F16" s="335"/>
      <c r="O16" s="44"/>
    </row>
    <row r="17" spans="3:6" ht="21">
      <c r="C17" s="169"/>
      <c r="D17" s="169"/>
      <c r="E17" s="169"/>
      <c r="F17" s="169"/>
    </row>
    <row r="18" spans="3:6" ht="147.75" customHeight="1">
      <c r="C18" s="419" t="s">
        <v>137</v>
      </c>
      <c r="D18" s="420"/>
      <c r="E18" s="420"/>
      <c r="F18" s="420"/>
    </row>
    <row r="19" spans="3:6" ht="21">
      <c r="C19" s="170"/>
      <c r="D19" s="170"/>
      <c r="E19" s="170"/>
      <c r="F19" s="170"/>
    </row>
    <row r="20" spans="3:6" ht="21">
      <c r="C20" s="418"/>
      <c r="D20" s="418"/>
      <c r="E20" s="418"/>
      <c r="F20" s="418"/>
    </row>
    <row r="26" spans="3:6" ht="78" customHeight="1"/>
    <row r="52" spans="4:4" ht="18">
      <c r="D52" s="168"/>
    </row>
  </sheetData>
  <mergeCells count="11">
    <mergeCell ref="C16:F16"/>
    <mergeCell ref="C20:F20"/>
    <mergeCell ref="C18:F18"/>
    <mergeCell ref="J2:L2"/>
    <mergeCell ref="C8:F8"/>
    <mergeCell ref="C7:F7"/>
    <mergeCell ref="C6:F6"/>
    <mergeCell ref="C2:F2"/>
    <mergeCell ref="C4:L4"/>
    <mergeCell ref="J6:N6"/>
    <mergeCell ref="J7:N7"/>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user</cp:lastModifiedBy>
  <cp:lastPrinted>2026-04-07T21:22:28Z</cp:lastPrinted>
  <dcterms:created xsi:type="dcterms:W3CDTF">2023-02-11T22:01:01Z</dcterms:created>
  <dcterms:modified xsi:type="dcterms:W3CDTF">2026-04-07T21:22:33Z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